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-120" yWindow="-120" windowWidth="20640" windowHeight="11760" tabRatio="886" activeTab="2"/>
  </bookViews>
  <sheets>
    <sheet name="Pintura externa" sheetId="59" r:id="rId1"/>
    <sheet name="Pintura interna." sheetId="91" r:id="rId2"/>
    <sheet name="Pintura esquadrias de madeira" sheetId="92" r:id="rId3"/>
    <sheet name="Pintura esquadrias de ferro" sheetId="93" r:id="rId4"/>
    <sheet name="Plan1" sheetId="87" r:id="rId5"/>
  </sheets>
  <definedNames>
    <definedName name="_xlnm.Print_Area" localSheetId="3">'Pintura esquadrias de ferro'!$A$1:$J$35</definedName>
    <definedName name="_xlnm.Print_Area" localSheetId="2">'Pintura esquadrias de madeira'!$A$1:$J$35</definedName>
    <definedName name="_xlnm.Print_Area" localSheetId="0">'Pintura externa'!$A$1:$I$35</definedName>
    <definedName name="_xlnm.Print_Area" localSheetId="1">'Pintura interna.'!$A$1:$J$34</definedName>
    <definedName name="_xlnm.Print_Titles" localSheetId="3">'Pintura esquadrias de ferro'!$2:$3</definedName>
    <definedName name="_xlnm.Print_Titles" localSheetId="2">'Pintura esquadrias de madeira'!$2:$3</definedName>
    <definedName name="_xlnm.Print_Titles" localSheetId="0">'Pintura externa'!$2:$3</definedName>
    <definedName name="_xlnm.Print_Titles" localSheetId="1">'Pintura interna.'!$2:$3</definedName>
  </definedNames>
  <calcPr calcId="125725"/>
</workbook>
</file>

<file path=xl/calcChain.xml><?xml version="1.0" encoding="utf-8"?>
<calcChain xmlns="http://schemas.openxmlformats.org/spreadsheetml/2006/main">
  <c r="H35" i="59"/>
  <c r="H5"/>
  <c r="H6"/>
  <c r="H7"/>
  <c r="H8"/>
  <c r="H9"/>
  <c r="H10"/>
  <c r="H11"/>
  <c r="H4"/>
  <c r="G35"/>
  <c r="B9"/>
  <c r="D10"/>
  <c r="B10"/>
  <c r="D11"/>
  <c r="B11"/>
  <c r="F8"/>
  <c r="F7"/>
  <c r="E7"/>
  <c r="F6"/>
  <c r="E6"/>
  <c r="F5"/>
  <c r="E5"/>
  <c r="F4"/>
  <c r="E4"/>
  <c r="B8"/>
  <c r="D8" s="1"/>
  <c r="D5"/>
  <c r="D6"/>
  <c r="D7"/>
  <c r="G7" s="1"/>
  <c r="D9"/>
  <c r="D4"/>
  <c r="H5" i="93"/>
  <c r="H6"/>
  <c r="H7"/>
  <c r="H8"/>
  <c r="H9"/>
  <c r="H10"/>
  <c r="H11"/>
  <c r="H12"/>
  <c r="H13"/>
  <c r="H14"/>
  <c r="H15"/>
  <c r="H16"/>
  <c r="H17"/>
  <c r="H18"/>
  <c r="H19"/>
  <c r="H20"/>
  <c r="H21"/>
  <c r="H22"/>
  <c r="J35"/>
  <c r="I35"/>
  <c r="G22"/>
  <c r="F22"/>
  <c r="E22"/>
  <c r="G21"/>
  <c r="F21"/>
  <c r="E21"/>
  <c r="G20"/>
  <c r="F20"/>
  <c r="E20"/>
  <c r="G19"/>
  <c r="F19"/>
  <c r="E19"/>
  <c r="G18"/>
  <c r="F18"/>
  <c r="E18"/>
  <c r="G17"/>
  <c r="F17"/>
  <c r="E17"/>
  <c r="G16"/>
  <c r="F16"/>
  <c r="E16"/>
  <c r="G15"/>
  <c r="F15"/>
  <c r="E15"/>
  <c r="G14"/>
  <c r="F14"/>
  <c r="E14"/>
  <c r="G13"/>
  <c r="F13"/>
  <c r="E13"/>
  <c r="G12"/>
  <c r="F12"/>
  <c r="E12"/>
  <c r="G11"/>
  <c r="F11"/>
  <c r="E11"/>
  <c r="G10"/>
  <c r="F10"/>
  <c r="E10"/>
  <c r="G9"/>
  <c r="F9"/>
  <c r="E9"/>
  <c r="G8"/>
  <c r="F8"/>
  <c r="E8"/>
  <c r="G7"/>
  <c r="F7"/>
  <c r="E7"/>
  <c r="G6"/>
  <c r="F6"/>
  <c r="E6"/>
  <c r="G5"/>
  <c r="F5"/>
  <c r="E5"/>
  <c r="G4"/>
  <c r="G35" s="1"/>
  <c r="F4"/>
  <c r="F35" s="1"/>
  <c r="E4"/>
  <c r="H4" s="1"/>
  <c r="J35" i="92"/>
  <c r="I35"/>
  <c r="G22"/>
  <c r="F22"/>
  <c r="E22"/>
  <c r="H22" s="1"/>
  <c r="G21"/>
  <c r="F21"/>
  <c r="E21"/>
  <c r="H21" s="1"/>
  <c r="G20"/>
  <c r="F20"/>
  <c r="E20"/>
  <c r="H20" s="1"/>
  <c r="G19"/>
  <c r="F19"/>
  <c r="E19"/>
  <c r="H19" s="1"/>
  <c r="G18"/>
  <c r="F18"/>
  <c r="E18"/>
  <c r="H18" s="1"/>
  <c r="G17"/>
  <c r="F17"/>
  <c r="E17"/>
  <c r="H17" s="1"/>
  <c r="G16"/>
  <c r="F16"/>
  <c r="E16"/>
  <c r="H16" s="1"/>
  <c r="G15"/>
  <c r="F15"/>
  <c r="E15"/>
  <c r="H15" s="1"/>
  <c r="G14"/>
  <c r="F14"/>
  <c r="E14"/>
  <c r="H14" s="1"/>
  <c r="G13"/>
  <c r="F13"/>
  <c r="E13"/>
  <c r="H13" s="1"/>
  <c r="G12"/>
  <c r="F12"/>
  <c r="E12"/>
  <c r="H12" s="1"/>
  <c r="G11"/>
  <c r="F11"/>
  <c r="E11"/>
  <c r="H11" s="1"/>
  <c r="G10"/>
  <c r="F10"/>
  <c r="E10"/>
  <c r="H10" s="1"/>
  <c r="G9"/>
  <c r="F9"/>
  <c r="E9"/>
  <c r="H9" s="1"/>
  <c r="G8"/>
  <c r="F8"/>
  <c r="E8"/>
  <c r="H8" s="1"/>
  <c r="G7"/>
  <c r="F7"/>
  <c r="E7"/>
  <c r="H7" s="1"/>
  <c r="G6"/>
  <c r="F6"/>
  <c r="E6"/>
  <c r="H6" s="1"/>
  <c r="G5"/>
  <c r="F5"/>
  <c r="E5"/>
  <c r="H5" s="1"/>
  <c r="G4"/>
  <c r="G35" s="1"/>
  <c r="F4"/>
  <c r="F35" s="1"/>
  <c r="E4"/>
  <c r="H4" s="1"/>
  <c r="J34" i="91"/>
  <c r="G21"/>
  <c r="F21"/>
  <c r="E21"/>
  <c r="G20"/>
  <c r="F20"/>
  <c r="E20"/>
  <c r="H20" s="1"/>
  <c r="I20" s="1"/>
  <c r="G19"/>
  <c r="F19"/>
  <c r="E19"/>
  <c r="G18"/>
  <c r="F18"/>
  <c r="E18"/>
  <c r="G17"/>
  <c r="F17"/>
  <c r="E17"/>
  <c r="G16"/>
  <c r="F16"/>
  <c r="E16"/>
  <c r="H16" s="1"/>
  <c r="I16" s="1"/>
  <c r="G15"/>
  <c r="F15"/>
  <c r="E15"/>
  <c r="G14"/>
  <c r="F14"/>
  <c r="E14"/>
  <c r="G13"/>
  <c r="F13"/>
  <c r="E13"/>
  <c r="G12"/>
  <c r="F12"/>
  <c r="E12"/>
  <c r="H12" s="1"/>
  <c r="I12" s="1"/>
  <c r="G11"/>
  <c r="F11"/>
  <c r="E11"/>
  <c r="G10"/>
  <c r="F10"/>
  <c r="E10"/>
  <c r="G9"/>
  <c r="F9"/>
  <c r="E9"/>
  <c r="G8"/>
  <c r="F8"/>
  <c r="E8"/>
  <c r="H8" s="1"/>
  <c r="I8" s="1"/>
  <c r="G7"/>
  <c r="F7"/>
  <c r="E7"/>
  <c r="G6"/>
  <c r="F6"/>
  <c r="E6"/>
  <c r="G5"/>
  <c r="F5"/>
  <c r="E5"/>
  <c r="G4"/>
  <c r="F4"/>
  <c r="E4"/>
  <c r="H4" s="1"/>
  <c r="I4" s="1"/>
  <c r="G4" i="59"/>
  <c r="G5"/>
  <c r="G6"/>
  <c r="I35"/>
  <c r="H5" i="91" l="1"/>
  <c r="I5" s="1"/>
  <c r="I34" s="1"/>
  <c r="H9"/>
  <c r="I9" s="1"/>
  <c r="H13"/>
  <c r="I13" s="1"/>
  <c r="H17"/>
  <c r="I17" s="1"/>
  <c r="H21"/>
  <c r="I21" s="1"/>
  <c r="G34"/>
  <c r="H6"/>
  <c r="I6" s="1"/>
  <c r="H10"/>
  <c r="I10" s="1"/>
  <c r="H14"/>
  <c r="I14" s="1"/>
  <c r="H18"/>
  <c r="I18" s="1"/>
  <c r="F34"/>
  <c r="H7"/>
  <c r="I7" s="1"/>
  <c r="H11"/>
  <c r="I11" s="1"/>
  <c r="H15"/>
  <c r="I15" s="1"/>
  <c r="H19"/>
  <c r="I19" s="1"/>
  <c r="E35" i="59"/>
  <c r="D35"/>
  <c r="H35" i="93"/>
  <c r="E35"/>
  <c r="H35" i="92"/>
  <c r="E35"/>
  <c r="E34" i="91"/>
  <c r="F35" i="59"/>
  <c r="H34" i="91" l="1"/>
</calcChain>
</file>

<file path=xl/sharedStrings.xml><?xml version="1.0" encoding="utf-8"?>
<sst xmlns="http://schemas.openxmlformats.org/spreadsheetml/2006/main" count="109" uniqueCount="60">
  <si>
    <t>TOTAL</t>
  </si>
  <si>
    <t>Comprimento</t>
  </si>
  <si>
    <t>Altura</t>
  </si>
  <si>
    <t>Bloco de Coroamento</t>
  </si>
  <si>
    <t>Largura</t>
  </si>
  <si>
    <t>BANCA</t>
  </si>
  <si>
    <t>Janelas</t>
  </si>
  <si>
    <t>Portas</t>
  </si>
  <si>
    <t>Sala 01</t>
  </si>
  <si>
    <t>Sala 02</t>
  </si>
  <si>
    <t>Sala 03</t>
  </si>
  <si>
    <t>Sala 04</t>
  </si>
  <si>
    <t>Sala 05</t>
  </si>
  <si>
    <t>Sala 06</t>
  </si>
  <si>
    <t>Sala 07</t>
  </si>
  <si>
    <t>Sala 08</t>
  </si>
  <si>
    <t>Depósito</t>
  </si>
  <si>
    <t>Despensa 01</t>
  </si>
  <si>
    <t>Despensa 02</t>
  </si>
  <si>
    <t>Cozinha</t>
  </si>
  <si>
    <t>Sala dos Professores</t>
  </si>
  <si>
    <t>Varanda</t>
  </si>
  <si>
    <t>Biblioteca</t>
  </si>
  <si>
    <t>Refeitório</t>
  </si>
  <si>
    <t>Supervisão</t>
  </si>
  <si>
    <t xml:space="preserve">Diretoria </t>
  </si>
  <si>
    <t>Secretaria</t>
  </si>
  <si>
    <t>Área Total</t>
  </si>
  <si>
    <t>Área com descontos</t>
  </si>
  <si>
    <t>Pintura INTERNA</t>
  </si>
  <si>
    <t>Área de barrado 1,5m</t>
  </si>
  <si>
    <t>Bloco de Salas</t>
  </si>
  <si>
    <t>Bloco Biblioteca</t>
  </si>
  <si>
    <t>Bloco sl.professores</t>
  </si>
  <si>
    <t>Bloco Diretoria</t>
  </si>
  <si>
    <t>Postes 0,4*0,4 (4un)</t>
  </si>
  <si>
    <t>Postes 0,2*0,2(46un)</t>
  </si>
  <si>
    <t>Postes 0,15*0,15(46un)</t>
  </si>
  <si>
    <t>Postes 0,25*0,25(5un)</t>
  </si>
  <si>
    <t>Área de barrado</t>
  </si>
  <si>
    <t>P02</t>
  </si>
  <si>
    <t>Quantidade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</si>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</sst>
</file>

<file path=xl/styles.xml><?xml version="1.0" encoding="utf-8"?>
<styleSheet xmlns="http://schemas.openxmlformats.org/spreadsheetml/2006/main">
  <numFmts count="3">
    <numFmt numFmtId="164" formatCode="0.00\ &quot;m&quot;"/>
    <numFmt numFmtId="165" formatCode="0.00\ &quot;m³&quot;"/>
    <numFmt numFmtId="166" formatCode="0\ &quot;km&quot;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5"/>
  <sheetViews>
    <sheetView view="pageBreakPreview" zoomScaleNormal="85" zoomScaleSheetLayoutView="10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A12" sqref="A12"/>
    </sheetView>
  </sheetViews>
  <sheetFormatPr defaultRowHeight="15"/>
  <cols>
    <col min="1" max="1" width="24.7109375" customWidth="1"/>
    <col min="2" max="2" width="14.7109375" customWidth="1"/>
    <col min="3" max="3" width="10.7109375" customWidth="1"/>
    <col min="4" max="4" width="13.42578125" customWidth="1"/>
    <col min="5" max="5" width="14" customWidth="1"/>
    <col min="6" max="6" width="14.7109375" customWidth="1"/>
    <col min="7" max="9" width="10.7109375" customWidth="1"/>
    <col min="10" max="10" width="7.7109375" customWidth="1"/>
    <col min="11" max="11" width="8.42578125" customWidth="1"/>
    <col min="12" max="25" width="7.7109375" customWidth="1"/>
    <col min="26" max="30" width="10.7109375" customWidth="1"/>
    <col min="31" max="32" width="15.7109375" customWidth="1"/>
    <col min="33" max="33" width="10.7109375" customWidth="1"/>
    <col min="35" max="35" width="15.7109375" customWidth="1"/>
  </cols>
  <sheetData>
    <row r="1" spans="1:36">
      <c r="A1" s="13" t="s">
        <v>5</v>
      </c>
      <c r="B1" s="13"/>
      <c r="C1" s="13"/>
      <c r="D1" s="13"/>
      <c r="E1" s="13"/>
      <c r="F1" s="13"/>
      <c r="G1" s="13"/>
      <c r="H1" s="13"/>
      <c r="I1" s="13"/>
    </row>
    <row r="2" spans="1:36" s="2" customFormat="1" ht="15" customHeight="1">
      <c r="A2" s="12" t="s">
        <v>29</v>
      </c>
      <c r="B2" s="12"/>
      <c r="C2" s="12"/>
      <c r="D2" s="12"/>
      <c r="E2" s="12"/>
      <c r="F2" s="12"/>
      <c r="G2" s="12"/>
      <c r="H2" s="12"/>
      <c r="I2" s="1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36" ht="53.25" customHeight="1">
      <c r="A3" s="3" t="s">
        <v>3</v>
      </c>
      <c r="B3" s="3" t="s">
        <v>1</v>
      </c>
      <c r="C3" s="3" t="s">
        <v>2</v>
      </c>
      <c r="D3" s="3" t="s">
        <v>27</v>
      </c>
      <c r="E3" s="3" t="s">
        <v>7</v>
      </c>
      <c r="F3" s="3" t="s">
        <v>6</v>
      </c>
      <c r="G3" s="3" t="s">
        <v>28</v>
      </c>
      <c r="H3" s="3" t="s">
        <v>39</v>
      </c>
      <c r="I3" s="3"/>
      <c r="AH3" s="1"/>
      <c r="AI3" s="1"/>
      <c r="AJ3" s="1"/>
    </row>
    <row r="4" spans="1:36" ht="19.5" customHeight="1">
      <c r="A4" s="10" t="s">
        <v>31</v>
      </c>
      <c r="B4" s="4">
        <v>32.22</v>
      </c>
      <c r="C4" s="4">
        <v>3</v>
      </c>
      <c r="D4" s="4">
        <f>B4*C4</f>
        <v>96.66</v>
      </c>
      <c r="E4" s="7">
        <f>0.8*2.1*4</f>
        <v>6.7200000000000006</v>
      </c>
      <c r="F4" s="7">
        <f>1.5*1*20</f>
        <v>30</v>
      </c>
      <c r="G4" s="7">
        <f>D4-(E4+F4)</f>
        <v>59.94</v>
      </c>
      <c r="H4" s="7">
        <f>G4</f>
        <v>59.94</v>
      </c>
      <c r="I4" s="5">
        <v>10</v>
      </c>
      <c r="AH4" s="1"/>
      <c r="AI4" s="1"/>
      <c r="AJ4" s="1"/>
    </row>
    <row r="5" spans="1:36">
      <c r="A5" s="10" t="s">
        <v>32</v>
      </c>
      <c r="B5" s="4">
        <v>113.21</v>
      </c>
      <c r="C5" s="4">
        <v>3</v>
      </c>
      <c r="D5" s="4">
        <f t="shared" ref="D5:D9" si="0">B5*C5</f>
        <v>339.63</v>
      </c>
      <c r="E5" s="7">
        <f>0.8*2.1*10</f>
        <v>16.8</v>
      </c>
      <c r="F5" s="7">
        <f>(1.5*1*11)+(2*1*15)+(0.8*0.6*2)+(1.2*1*1)</f>
        <v>48.660000000000004</v>
      </c>
      <c r="G5" s="7">
        <f t="shared" ref="G5:G7" si="1">D5-(E5+F5)</f>
        <v>274.16999999999996</v>
      </c>
      <c r="H5" s="7">
        <f t="shared" ref="H5:H11" si="2">G5</f>
        <v>274.16999999999996</v>
      </c>
      <c r="I5" s="5">
        <v>10</v>
      </c>
      <c r="AH5" s="1"/>
    </row>
    <row r="6" spans="1:36">
      <c r="A6" s="10" t="s">
        <v>33</v>
      </c>
      <c r="B6" s="4">
        <v>83.36</v>
      </c>
      <c r="C6" s="4">
        <v>3</v>
      </c>
      <c r="D6" s="4">
        <f t="shared" si="0"/>
        <v>250.07999999999998</v>
      </c>
      <c r="E6" s="7">
        <f>0.8*2.1*5</f>
        <v>8.4</v>
      </c>
      <c r="F6" s="7">
        <f>(1.5*1*15)+(1.5*0.6*3)</f>
        <v>25.2</v>
      </c>
      <c r="G6" s="7">
        <f t="shared" si="1"/>
        <v>216.48</v>
      </c>
      <c r="H6" s="7">
        <f t="shared" si="2"/>
        <v>216.48</v>
      </c>
      <c r="I6" s="5">
        <v>10</v>
      </c>
      <c r="AH6" s="1"/>
      <c r="AI6" s="1"/>
      <c r="AJ6" s="1"/>
    </row>
    <row r="7" spans="1:36">
      <c r="A7" s="10" t="s">
        <v>34</v>
      </c>
      <c r="B7" s="4">
        <v>32.200000000000003</v>
      </c>
      <c r="C7" s="4">
        <v>3</v>
      </c>
      <c r="D7" s="4">
        <f t="shared" si="0"/>
        <v>96.600000000000009</v>
      </c>
      <c r="E7" s="7">
        <f>0.8*2.1*3</f>
        <v>5.0400000000000009</v>
      </c>
      <c r="F7" s="7">
        <f>(1.5*1.2*4)+(1.5*0.6*4)</f>
        <v>10.799999999999999</v>
      </c>
      <c r="G7" s="7">
        <f t="shared" si="1"/>
        <v>80.760000000000005</v>
      </c>
      <c r="H7" s="7">
        <f t="shared" si="2"/>
        <v>80.760000000000005</v>
      </c>
      <c r="I7" s="5">
        <v>10</v>
      </c>
      <c r="AH7" s="1"/>
      <c r="AI7" s="1"/>
      <c r="AJ7" s="1"/>
    </row>
    <row r="8" spans="1:36">
      <c r="A8" s="10" t="s">
        <v>35</v>
      </c>
      <c r="B8" s="4">
        <f>0.4*4*4</f>
        <v>6.4</v>
      </c>
      <c r="C8" s="4">
        <v>3</v>
      </c>
      <c r="D8" s="4">
        <f t="shared" si="0"/>
        <v>19.200000000000003</v>
      </c>
      <c r="E8" s="7">
        <v>0</v>
      </c>
      <c r="F8" s="7">
        <f t="shared" ref="F8" si="3">1.5*1*5</f>
        <v>7.5</v>
      </c>
      <c r="G8" s="7">
        <v>0</v>
      </c>
      <c r="H8" s="7">
        <f t="shared" si="2"/>
        <v>0</v>
      </c>
      <c r="I8" s="5">
        <v>10</v>
      </c>
      <c r="AH8" s="1"/>
      <c r="AI8" s="1"/>
      <c r="AJ8" s="1"/>
    </row>
    <row r="9" spans="1:36">
      <c r="A9" s="10" t="s">
        <v>38</v>
      </c>
      <c r="B9" s="4">
        <f>0.25*4*5</f>
        <v>5</v>
      </c>
      <c r="C9" s="4">
        <v>3</v>
      </c>
      <c r="D9" s="4">
        <f t="shared" si="0"/>
        <v>15</v>
      </c>
      <c r="E9" s="7">
        <v>0</v>
      </c>
      <c r="F9" s="7">
        <v>0</v>
      </c>
      <c r="G9" s="7">
        <v>0</v>
      </c>
      <c r="H9" s="7">
        <f t="shared" si="2"/>
        <v>0</v>
      </c>
      <c r="I9" s="5">
        <v>10</v>
      </c>
      <c r="AH9" s="1"/>
      <c r="AI9" s="1"/>
      <c r="AJ9" s="1"/>
    </row>
    <row r="10" spans="1:36">
      <c r="A10" s="10" t="s">
        <v>36</v>
      </c>
      <c r="B10" s="4">
        <f>0.2*4*46</f>
        <v>36.800000000000004</v>
      </c>
      <c r="C10" s="4">
        <v>3</v>
      </c>
      <c r="D10" s="4">
        <f t="shared" ref="D10" si="4">B10*C10</f>
        <v>110.4</v>
      </c>
      <c r="E10" s="7">
        <v>0</v>
      </c>
      <c r="F10" s="7">
        <v>0</v>
      </c>
      <c r="G10" s="7">
        <v>0</v>
      </c>
      <c r="H10" s="7">
        <f t="shared" si="2"/>
        <v>0</v>
      </c>
      <c r="I10" s="5">
        <v>10</v>
      </c>
      <c r="AH10" s="1"/>
      <c r="AI10" s="1"/>
      <c r="AJ10" s="1"/>
    </row>
    <row r="11" spans="1:36">
      <c r="A11" s="10" t="s">
        <v>37</v>
      </c>
      <c r="B11" s="4">
        <f>0.15*4*14</f>
        <v>8.4</v>
      </c>
      <c r="C11" s="4">
        <v>3</v>
      </c>
      <c r="D11" s="4">
        <f t="shared" ref="D11" si="5">B11*C11</f>
        <v>25.200000000000003</v>
      </c>
      <c r="E11" s="7">
        <v>0</v>
      </c>
      <c r="F11" s="7">
        <v>0</v>
      </c>
      <c r="G11" s="7">
        <v>0</v>
      </c>
      <c r="H11" s="7">
        <f t="shared" si="2"/>
        <v>0</v>
      </c>
      <c r="I11" s="5">
        <v>10</v>
      </c>
      <c r="AH11" s="1"/>
      <c r="AI11" s="1"/>
      <c r="AJ11" s="1"/>
    </row>
    <row r="12" spans="1:36">
      <c r="A12" s="10"/>
      <c r="B12" s="4"/>
      <c r="C12" s="4"/>
      <c r="D12" s="4"/>
      <c r="E12" s="7"/>
      <c r="F12" s="7"/>
      <c r="G12" s="7"/>
      <c r="H12" s="7"/>
      <c r="I12" s="5"/>
      <c r="AC12" s="1"/>
      <c r="AD12" s="1"/>
      <c r="AE12" s="1"/>
      <c r="AF12" s="1"/>
      <c r="AG12" s="1"/>
      <c r="AH12" s="1"/>
      <c r="AI12" s="1"/>
      <c r="AJ12" s="1"/>
    </row>
    <row r="13" spans="1:36">
      <c r="A13" s="9"/>
      <c r="B13" s="4"/>
      <c r="C13" s="4"/>
      <c r="D13" s="4"/>
      <c r="E13" s="7"/>
      <c r="F13" s="7"/>
      <c r="G13" s="7"/>
      <c r="H13" s="7"/>
      <c r="I13" s="5"/>
      <c r="AC13" s="1"/>
      <c r="AD13" s="1"/>
      <c r="AE13" s="1"/>
      <c r="AF13" s="1"/>
      <c r="AG13" s="1"/>
      <c r="AH13" s="1"/>
      <c r="AI13" s="1"/>
      <c r="AJ13" s="1"/>
    </row>
    <row r="14" spans="1:36">
      <c r="A14" s="9"/>
      <c r="B14" s="4"/>
      <c r="C14" s="4"/>
      <c r="D14" s="4"/>
      <c r="E14" s="7"/>
      <c r="F14" s="7"/>
      <c r="G14" s="7"/>
      <c r="H14" s="7"/>
      <c r="I14" s="5"/>
      <c r="AC14" s="1"/>
      <c r="AD14" s="1"/>
      <c r="AE14" s="1"/>
      <c r="AF14" s="1"/>
      <c r="AG14" s="1"/>
      <c r="AH14" s="1"/>
      <c r="AI14" s="1"/>
      <c r="AJ14" s="1"/>
    </row>
    <row r="15" spans="1:36" ht="24.75" customHeight="1">
      <c r="A15" s="9"/>
      <c r="B15" s="4"/>
      <c r="C15" s="4"/>
      <c r="D15" s="4"/>
      <c r="E15" s="7"/>
      <c r="F15" s="7"/>
      <c r="G15" s="7"/>
      <c r="H15" s="7"/>
      <c r="I15" s="5"/>
      <c r="AC15" s="1"/>
      <c r="AD15" s="1"/>
      <c r="AE15" s="1"/>
      <c r="AF15" s="1"/>
      <c r="AG15" s="1"/>
      <c r="AH15" s="1"/>
      <c r="AI15" s="1"/>
      <c r="AJ15" s="1"/>
    </row>
    <row r="16" spans="1:36" ht="24.75" customHeight="1">
      <c r="A16" s="9"/>
      <c r="B16" s="4"/>
      <c r="C16" s="4"/>
      <c r="D16" s="4"/>
      <c r="E16" s="7"/>
      <c r="F16" s="7"/>
      <c r="G16" s="7"/>
      <c r="H16" s="7"/>
      <c r="I16" s="5"/>
      <c r="AC16" s="1"/>
      <c r="AD16" s="1"/>
      <c r="AE16" s="1"/>
      <c r="AF16" s="1"/>
      <c r="AG16" s="1"/>
      <c r="AH16" s="1"/>
      <c r="AI16" s="1"/>
      <c r="AJ16" s="1"/>
    </row>
    <row r="17" spans="1:36">
      <c r="A17" s="9"/>
      <c r="B17" s="4"/>
      <c r="C17" s="4"/>
      <c r="D17" s="4"/>
      <c r="E17" s="7"/>
      <c r="F17" s="7"/>
      <c r="G17" s="7"/>
      <c r="H17" s="7"/>
      <c r="I17" s="5"/>
      <c r="AC17" s="1"/>
      <c r="AD17" s="1"/>
      <c r="AE17" s="1"/>
      <c r="AF17" s="1"/>
      <c r="AG17" s="1"/>
      <c r="AH17" s="1"/>
      <c r="AI17" s="1"/>
      <c r="AJ17" s="1"/>
    </row>
    <row r="18" spans="1:36">
      <c r="A18" s="9"/>
      <c r="B18" s="4"/>
      <c r="C18" s="4"/>
      <c r="D18" s="4"/>
      <c r="E18" s="7"/>
      <c r="F18" s="7"/>
      <c r="G18" s="7"/>
      <c r="H18" s="7"/>
      <c r="I18" s="5"/>
      <c r="AC18" s="1"/>
      <c r="AD18" s="1"/>
      <c r="AE18" s="1"/>
      <c r="AF18" s="1"/>
      <c r="AG18" s="1"/>
      <c r="AH18" s="1"/>
      <c r="AI18" s="1"/>
      <c r="AJ18" s="1"/>
    </row>
    <row r="19" spans="1:36">
      <c r="A19" s="9"/>
      <c r="B19" s="4"/>
      <c r="C19" s="4"/>
      <c r="D19" s="4"/>
      <c r="E19" s="7"/>
      <c r="F19" s="7"/>
      <c r="G19" s="7"/>
      <c r="H19" s="7"/>
      <c r="I19" s="5"/>
      <c r="AC19" s="1"/>
      <c r="AD19" s="1"/>
      <c r="AE19" s="1"/>
      <c r="AF19" s="1"/>
      <c r="AG19" s="1"/>
      <c r="AH19" s="1"/>
      <c r="AI19" s="1"/>
      <c r="AJ19" s="1"/>
    </row>
    <row r="20" spans="1:36">
      <c r="A20" s="9"/>
      <c r="B20" s="4"/>
      <c r="C20" s="4"/>
      <c r="D20" s="4"/>
      <c r="E20" s="7"/>
      <c r="F20" s="7"/>
      <c r="G20" s="7"/>
      <c r="H20" s="7"/>
      <c r="I20" s="5"/>
      <c r="AC20" s="1"/>
      <c r="AD20" s="1"/>
      <c r="AE20" s="1"/>
      <c r="AF20" s="1"/>
      <c r="AG20" s="1"/>
      <c r="AH20" s="1"/>
      <c r="AI20" s="1"/>
      <c r="AJ20" s="1"/>
    </row>
    <row r="21" spans="1:36">
      <c r="A21" s="9"/>
      <c r="B21" s="4"/>
      <c r="C21" s="4"/>
      <c r="D21" s="4"/>
      <c r="E21" s="7"/>
      <c r="F21" s="7"/>
      <c r="G21" s="7"/>
      <c r="H21" s="7"/>
      <c r="I21" s="5"/>
      <c r="AC21" s="1"/>
      <c r="AD21" s="1"/>
      <c r="AE21" s="1"/>
      <c r="AF21" s="1"/>
      <c r="AG21" s="1"/>
      <c r="AH21" s="1"/>
      <c r="AI21" s="1"/>
      <c r="AJ21" s="1"/>
    </row>
    <row r="22" spans="1:36">
      <c r="A22" s="9"/>
      <c r="B22" s="4"/>
      <c r="C22" s="4"/>
      <c r="D22" s="4"/>
      <c r="E22" s="7"/>
      <c r="F22" s="7"/>
      <c r="G22" s="7"/>
      <c r="H22" s="7"/>
      <c r="I22" s="5"/>
      <c r="AC22" s="1"/>
      <c r="AD22" s="1"/>
      <c r="AE22" s="1"/>
      <c r="AF22" s="1"/>
      <c r="AG22" s="1"/>
      <c r="AH22" s="1"/>
      <c r="AI22" s="1"/>
      <c r="AJ22" s="1"/>
    </row>
    <row r="23" spans="1:36">
      <c r="A23" s="9"/>
      <c r="B23" s="4"/>
      <c r="C23" s="4"/>
      <c r="D23" s="4"/>
      <c r="E23" s="7"/>
      <c r="F23" s="7"/>
      <c r="G23" s="7"/>
      <c r="H23" s="7"/>
      <c r="I23" s="5"/>
      <c r="AC23" s="1"/>
      <c r="AD23" s="1"/>
      <c r="AE23" s="1"/>
      <c r="AF23" s="1"/>
      <c r="AG23" s="1"/>
      <c r="AH23" s="1"/>
      <c r="AI23" s="1"/>
      <c r="AJ23" s="1"/>
    </row>
    <row r="24" spans="1:36">
      <c r="A24" s="8"/>
      <c r="B24" s="4"/>
      <c r="C24" s="4"/>
      <c r="D24" s="4"/>
      <c r="E24" s="7"/>
      <c r="F24" s="7"/>
      <c r="G24" s="7"/>
      <c r="H24" s="7"/>
      <c r="I24" s="5"/>
      <c r="AC24" s="1"/>
      <c r="AD24" s="1"/>
      <c r="AE24" s="1"/>
      <c r="AF24" s="1"/>
      <c r="AG24" s="1"/>
      <c r="AH24" s="1"/>
      <c r="AI24" s="1"/>
      <c r="AJ24" s="1"/>
    </row>
    <row r="25" spans="1:36">
      <c r="A25" s="9"/>
      <c r="B25" s="4"/>
      <c r="C25" s="4"/>
      <c r="D25" s="4"/>
      <c r="E25" s="7"/>
      <c r="F25" s="7"/>
      <c r="G25" s="7"/>
      <c r="H25" s="7"/>
      <c r="I25" s="5"/>
      <c r="AC25" s="1"/>
      <c r="AD25" s="1"/>
      <c r="AE25" s="1"/>
      <c r="AF25" s="1"/>
      <c r="AG25" s="1"/>
      <c r="AH25" s="1"/>
      <c r="AI25" s="1"/>
      <c r="AJ25" s="1"/>
    </row>
    <row r="26" spans="1:36">
      <c r="A26" s="9"/>
      <c r="B26" s="4"/>
      <c r="C26" s="4"/>
      <c r="D26" s="4"/>
      <c r="E26" s="7"/>
      <c r="F26" s="7"/>
      <c r="G26" s="7"/>
      <c r="H26" s="7"/>
      <c r="I26" s="5"/>
      <c r="AC26" s="1"/>
      <c r="AD26" s="1"/>
      <c r="AE26" s="1"/>
      <c r="AF26" s="1"/>
      <c r="AG26" s="1"/>
      <c r="AH26" s="1"/>
      <c r="AI26" s="1"/>
      <c r="AJ26" s="1"/>
    </row>
    <row r="27" spans="1:36">
      <c r="A27" s="8"/>
      <c r="B27" s="4"/>
      <c r="C27" s="4"/>
      <c r="D27" s="4"/>
      <c r="E27" s="7"/>
      <c r="F27" s="7"/>
      <c r="G27" s="7"/>
      <c r="H27" s="7"/>
      <c r="I27" s="5"/>
      <c r="AC27" s="1"/>
      <c r="AD27" s="1"/>
      <c r="AE27" s="1"/>
      <c r="AF27" s="1"/>
      <c r="AG27" s="1"/>
      <c r="AH27" s="1"/>
      <c r="AI27" s="1"/>
      <c r="AJ27" s="1"/>
    </row>
    <row r="28" spans="1:36">
      <c r="A28" s="9"/>
      <c r="B28" s="4"/>
      <c r="C28" s="4"/>
      <c r="D28" s="4"/>
      <c r="E28" s="7"/>
      <c r="F28" s="7"/>
      <c r="G28" s="7"/>
      <c r="H28" s="7"/>
      <c r="I28" s="5"/>
      <c r="AC28" s="1"/>
      <c r="AD28" s="1"/>
      <c r="AE28" s="1"/>
      <c r="AF28" s="1"/>
      <c r="AG28" s="1"/>
      <c r="AH28" s="1"/>
      <c r="AI28" s="1"/>
      <c r="AJ28" s="1"/>
    </row>
    <row r="29" spans="1:36">
      <c r="A29" s="9"/>
      <c r="B29" s="4"/>
      <c r="C29" s="4"/>
      <c r="D29" s="4"/>
      <c r="E29" s="7"/>
      <c r="F29" s="7"/>
      <c r="G29" s="7"/>
      <c r="H29" s="7"/>
      <c r="I29" s="5"/>
      <c r="AC29" s="1"/>
      <c r="AD29" s="1"/>
      <c r="AE29" s="1"/>
      <c r="AF29" s="1"/>
      <c r="AG29" s="1"/>
      <c r="AH29" s="1"/>
      <c r="AI29" s="1"/>
      <c r="AJ29" s="1"/>
    </row>
    <row r="30" spans="1:36">
      <c r="A30" s="8"/>
      <c r="B30" s="4"/>
      <c r="C30" s="4"/>
      <c r="D30" s="4"/>
      <c r="E30" s="7"/>
      <c r="F30" s="7"/>
      <c r="G30" s="7"/>
      <c r="H30" s="7"/>
      <c r="I30" s="5"/>
      <c r="AC30" s="1"/>
      <c r="AD30" s="1"/>
      <c r="AE30" s="1"/>
      <c r="AF30" s="1"/>
      <c r="AG30" s="1"/>
      <c r="AH30" s="1"/>
      <c r="AI30" s="1"/>
      <c r="AJ30" s="1"/>
    </row>
    <row r="31" spans="1:36">
      <c r="A31" s="8"/>
      <c r="B31" s="4"/>
      <c r="C31" s="4"/>
      <c r="D31" s="4"/>
      <c r="E31" s="7"/>
      <c r="F31" s="7"/>
      <c r="G31" s="7"/>
      <c r="H31" s="7"/>
      <c r="I31" s="5"/>
      <c r="AC31" s="1"/>
      <c r="AD31" s="1"/>
      <c r="AE31" s="1"/>
      <c r="AF31" s="1"/>
      <c r="AG31" s="1"/>
      <c r="AH31" s="1"/>
      <c r="AI31" s="1"/>
      <c r="AJ31" s="1"/>
    </row>
    <row r="32" spans="1:36">
      <c r="A32" s="8"/>
      <c r="B32" s="4"/>
      <c r="C32" s="4"/>
      <c r="D32" s="4"/>
      <c r="E32" s="7"/>
      <c r="F32" s="7"/>
      <c r="G32" s="7"/>
      <c r="H32" s="7"/>
      <c r="I32" s="5"/>
      <c r="AC32" s="1"/>
      <c r="AD32" s="1"/>
      <c r="AE32" s="1"/>
      <c r="AF32" s="1"/>
      <c r="AG32" s="1"/>
      <c r="AH32" s="1"/>
      <c r="AI32" s="1"/>
      <c r="AJ32" s="1"/>
    </row>
    <row r="33" spans="1:36">
      <c r="AC33" s="1"/>
      <c r="AD33" s="1"/>
      <c r="AE33" s="1"/>
      <c r="AF33" s="1"/>
      <c r="AG33" s="1"/>
      <c r="AH33" s="1"/>
      <c r="AI33" s="1"/>
      <c r="AJ33" s="1"/>
    </row>
    <row r="34" spans="1:36">
      <c r="AC34" s="1"/>
      <c r="AD34" s="1"/>
      <c r="AE34" s="1"/>
      <c r="AF34" s="1"/>
      <c r="AG34" s="1"/>
      <c r="AH34" s="1"/>
      <c r="AI34" s="1"/>
      <c r="AJ34" s="1"/>
    </row>
    <row r="35" spans="1:36">
      <c r="A35" s="12" t="s">
        <v>0</v>
      </c>
      <c r="B35" s="12"/>
      <c r="C35" s="6"/>
      <c r="D35" s="6">
        <f>SUM(D4:D32)</f>
        <v>952.77</v>
      </c>
      <c r="E35" s="6">
        <f>SUM(E4:E32)</f>
        <v>36.96</v>
      </c>
      <c r="F35" s="6">
        <f>SUM(F4:F32)</f>
        <v>122.16</v>
      </c>
      <c r="G35" s="6">
        <f>SUM(G4:G32)</f>
        <v>631.34999999999991</v>
      </c>
      <c r="H35" s="6">
        <f>SUM(H4:H32)/2</f>
        <v>315.67499999999995</v>
      </c>
      <c r="I35" s="6">
        <f>SUM(I4:I32)</f>
        <v>80</v>
      </c>
      <c r="AC35" s="1"/>
      <c r="AD35" s="1"/>
      <c r="AE35" s="1"/>
      <c r="AF35" s="1"/>
      <c r="AG35" s="1"/>
      <c r="AH35" s="1"/>
      <c r="AI35" s="1"/>
      <c r="AJ35" s="1"/>
    </row>
  </sheetData>
  <mergeCells count="3">
    <mergeCell ref="A2:I2"/>
    <mergeCell ref="A1:I1"/>
    <mergeCell ref="A35:B35"/>
  </mergeCells>
  <phoneticPr fontId="5" type="noConversion"/>
  <conditionalFormatting sqref="C35:I35 B4:I32">
    <cfRule type="containsBlanks" dxfId="3" priority="69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4"/>
  <sheetViews>
    <sheetView view="pageBreakPreview" zoomScaleNormal="85" zoomScaleSheetLayoutView="10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A18" sqref="A18"/>
    </sheetView>
  </sheetViews>
  <sheetFormatPr defaultRowHeight="15"/>
  <cols>
    <col min="1" max="1" width="15.7109375" customWidth="1"/>
    <col min="2" max="2" width="14.7109375" customWidth="1"/>
    <col min="3" max="4" width="10.7109375" customWidth="1"/>
    <col min="5" max="5" width="13.42578125" customWidth="1"/>
    <col min="6" max="6" width="14" customWidth="1"/>
    <col min="7" max="7" width="14.7109375" customWidth="1"/>
    <col min="8" max="10" width="10.7109375" customWidth="1"/>
    <col min="11" max="11" width="7.7109375" customWidth="1"/>
    <col min="12" max="12" width="8.42578125" customWidth="1"/>
    <col min="13" max="26" width="7.7109375" customWidth="1"/>
    <col min="27" max="31" width="10.7109375" customWidth="1"/>
    <col min="32" max="33" width="15.7109375" customWidth="1"/>
    <col min="34" max="34" width="10.7109375" customWidth="1"/>
    <col min="36" max="36" width="15.7109375" customWidth="1"/>
  </cols>
  <sheetData>
    <row r="1" spans="1:37">
      <c r="A1" s="13" t="s">
        <v>5</v>
      </c>
      <c r="B1" s="13"/>
      <c r="C1" s="13"/>
      <c r="D1" s="13"/>
      <c r="E1" s="13"/>
      <c r="F1" s="13"/>
      <c r="G1" s="13"/>
      <c r="H1" s="13"/>
      <c r="I1" s="13"/>
      <c r="J1" s="13"/>
    </row>
    <row r="2" spans="1:37" s="2" customFormat="1" ht="15" customHeight="1">
      <c r="A2" s="12" t="s">
        <v>29</v>
      </c>
      <c r="B2" s="12"/>
      <c r="C2" s="12"/>
      <c r="D2" s="12"/>
      <c r="E2" s="12"/>
      <c r="F2" s="12"/>
      <c r="G2" s="12"/>
      <c r="H2" s="12"/>
      <c r="I2" s="12"/>
      <c r="J2" s="1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37" ht="53.25" customHeight="1">
      <c r="A3" s="3" t="s">
        <v>3</v>
      </c>
      <c r="B3" s="3" t="s">
        <v>1</v>
      </c>
      <c r="C3" s="3" t="s">
        <v>4</v>
      </c>
      <c r="D3" s="3" t="s">
        <v>2</v>
      </c>
      <c r="E3" s="3" t="s">
        <v>27</v>
      </c>
      <c r="F3" s="3" t="s">
        <v>7</v>
      </c>
      <c r="G3" s="3" t="s">
        <v>6</v>
      </c>
      <c r="H3" s="3" t="s">
        <v>28</v>
      </c>
      <c r="I3" s="3" t="s">
        <v>30</v>
      </c>
      <c r="J3" s="3"/>
      <c r="AI3" s="1"/>
      <c r="AJ3" s="1"/>
      <c r="AK3" s="1"/>
    </row>
    <row r="4" spans="1:37">
      <c r="A4" s="10" t="s">
        <v>8</v>
      </c>
      <c r="B4" s="4">
        <v>8</v>
      </c>
      <c r="C4" s="4">
        <v>6</v>
      </c>
      <c r="D4" s="4">
        <v>3</v>
      </c>
      <c r="E4" s="4">
        <f>((B4+D4)*2)*D4</f>
        <v>66</v>
      </c>
      <c r="F4" s="7">
        <f>0.8*2.1</f>
        <v>1.6800000000000002</v>
      </c>
      <c r="G4" s="7">
        <f>1.5*1*5</f>
        <v>7.5</v>
      </c>
      <c r="H4" s="7">
        <f>E4-(F4+G4)</f>
        <v>56.82</v>
      </c>
      <c r="I4" s="7">
        <f>H4</f>
        <v>56.82</v>
      </c>
      <c r="J4" s="5"/>
      <c r="AI4" s="1"/>
      <c r="AJ4" s="1"/>
      <c r="AK4" s="1"/>
    </row>
    <row r="5" spans="1:37">
      <c r="A5" s="10" t="s">
        <v>9</v>
      </c>
      <c r="B5" s="4">
        <v>7.15</v>
      </c>
      <c r="C5" s="4">
        <v>6</v>
      </c>
      <c r="D5" s="4">
        <v>3</v>
      </c>
      <c r="E5" s="4">
        <f t="shared" ref="E5:E21" si="0">((B5+D5)*2)*D5</f>
        <v>60.900000000000006</v>
      </c>
      <c r="F5" s="7">
        <f t="shared" ref="F5:F21" si="1">0.8*2.1</f>
        <v>1.6800000000000002</v>
      </c>
      <c r="G5" s="7">
        <f t="shared" ref="G5:G15" si="2">1.5*1*5</f>
        <v>7.5</v>
      </c>
      <c r="H5" s="7">
        <f t="shared" ref="H5:H21" si="3">E5-(F5+G5)</f>
        <v>51.720000000000006</v>
      </c>
      <c r="I5" s="7">
        <f t="shared" ref="I5:I21" si="4">H5</f>
        <v>51.720000000000006</v>
      </c>
      <c r="J5" s="5"/>
      <c r="AI5" s="1"/>
    </row>
    <row r="6" spans="1:37">
      <c r="A6" s="10" t="s">
        <v>10</v>
      </c>
      <c r="B6" s="4">
        <v>8</v>
      </c>
      <c r="C6" s="4">
        <v>6</v>
      </c>
      <c r="D6" s="4">
        <v>3</v>
      </c>
      <c r="E6" s="4">
        <f t="shared" si="0"/>
        <v>66</v>
      </c>
      <c r="F6" s="7">
        <f t="shared" si="1"/>
        <v>1.6800000000000002</v>
      </c>
      <c r="G6" s="7">
        <f t="shared" si="2"/>
        <v>7.5</v>
      </c>
      <c r="H6" s="7">
        <f t="shared" si="3"/>
        <v>56.82</v>
      </c>
      <c r="I6" s="7">
        <f t="shared" si="4"/>
        <v>56.82</v>
      </c>
      <c r="J6" s="5"/>
      <c r="AI6" s="1"/>
      <c r="AJ6" s="1"/>
      <c r="AK6" s="1"/>
    </row>
    <row r="7" spans="1:37">
      <c r="A7" s="10" t="s">
        <v>11</v>
      </c>
      <c r="B7" s="4">
        <v>8</v>
      </c>
      <c r="C7" s="4">
        <v>6</v>
      </c>
      <c r="D7" s="4">
        <v>3</v>
      </c>
      <c r="E7" s="4">
        <f t="shared" si="0"/>
        <v>66</v>
      </c>
      <c r="F7" s="7">
        <f t="shared" si="1"/>
        <v>1.6800000000000002</v>
      </c>
      <c r="G7" s="7">
        <f t="shared" si="2"/>
        <v>7.5</v>
      </c>
      <c r="H7" s="7">
        <f t="shared" si="3"/>
        <v>56.82</v>
      </c>
      <c r="I7" s="7">
        <f t="shared" si="4"/>
        <v>56.82</v>
      </c>
      <c r="J7" s="5"/>
      <c r="AI7" s="1"/>
      <c r="AJ7" s="1"/>
      <c r="AK7" s="1"/>
    </row>
    <row r="8" spans="1:37">
      <c r="A8" s="10" t="s">
        <v>12</v>
      </c>
      <c r="B8" s="4">
        <v>8</v>
      </c>
      <c r="C8" s="4">
        <v>6</v>
      </c>
      <c r="D8" s="4">
        <v>3</v>
      </c>
      <c r="E8" s="4">
        <f t="shared" si="0"/>
        <v>66</v>
      </c>
      <c r="F8" s="7">
        <f t="shared" si="1"/>
        <v>1.6800000000000002</v>
      </c>
      <c r="G8" s="7">
        <f t="shared" si="2"/>
        <v>7.5</v>
      </c>
      <c r="H8" s="7">
        <f t="shared" si="3"/>
        <v>56.82</v>
      </c>
      <c r="I8" s="7">
        <f t="shared" si="4"/>
        <v>56.82</v>
      </c>
      <c r="J8" s="5"/>
      <c r="AI8" s="1"/>
      <c r="AJ8" s="1"/>
      <c r="AK8" s="1"/>
    </row>
    <row r="9" spans="1:37">
      <c r="A9" s="10" t="s">
        <v>13</v>
      </c>
      <c r="B9" s="4">
        <v>7.4</v>
      </c>
      <c r="C9" s="4">
        <v>6</v>
      </c>
      <c r="D9" s="4">
        <v>3</v>
      </c>
      <c r="E9" s="4">
        <f t="shared" si="0"/>
        <v>62.400000000000006</v>
      </c>
      <c r="F9" s="7">
        <f t="shared" si="1"/>
        <v>1.6800000000000002</v>
      </c>
      <c r="G9" s="7">
        <f>2*1*2</f>
        <v>4</v>
      </c>
      <c r="H9" s="7">
        <f t="shared" si="3"/>
        <v>56.720000000000006</v>
      </c>
      <c r="I9" s="7">
        <f t="shared" si="4"/>
        <v>56.720000000000006</v>
      </c>
      <c r="J9" s="5"/>
      <c r="AI9" s="1"/>
      <c r="AJ9" s="1"/>
      <c r="AK9" s="1"/>
    </row>
    <row r="10" spans="1:37">
      <c r="A10" s="10" t="s">
        <v>14</v>
      </c>
      <c r="B10" s="4">
        <v>8</v>
      </c>
      <c r="C10" s="4">
        <v>6</v>
      </c>
      <c r="D10" s="4">
        <v>3</v>
      </c>
      <c r="E10" s="4">
        <f t="shared" si="0"/>
        <v>66</v>
      </c>
      <c r="F10" s="7">
        <f t="shared" si="1"/>
        <v>1.6800000000000002</v>
      </c>
      <c r="G10" s="7">
        <f>2*1*4</f>
        <v>8</v>
      </c>
      <c r="H10" s="7">
        <f t="shared" si="3"/>
        <v>56.32</v>
      </c>
      <c r="I10" s="7">
        <f t="shared" si="4"/>
        <v>56.32</v>
      </c>
      <c r="J10" s="5"/>
      <c r="AI10" s="1"/>
      <c r="AJ10" s="1"/>
      <c r="AK10" s="1"/>
    </row>
    <row r="11" spans="1:37">
      <c r="A11" s="10" t="s">
        <v>15</v>
      </c>
      <c r="B11" s="4">
        <v>7.95</v>
      </c>
      <c r="C11" s="4">
        <v>5.9</v>
      </c>
      <c r="D11" s="4">
        <v>3</v>
      </c>
      <c r="E11" s="4">
        <f t="shared" si="0"/>
        <v>65.699999999999989</v>
      </c>
      <c r="F11" s="7">
        <f t="shared" si="1"/>
        <v>1.6800000000000002</v>
      </c>
      <c r="G11" s="7">
        <f>1.5*1*5</f>
        <v>7.5</v>
      </c>
      <c r="H11" s="7">
        <f t="shared" si="3"/>
        <v>56.519999999999989</v>
      </c>
      <c r="I11" s="7">
        <f t="shared" si="4"/>
        <v>56.519999999999989</v>
      </c>
      <c r="J11" s="5"/>
      <c r="AI11" s="1"/>
      <c r="AJ11" s="1"/>
      <c r="AK11" s="1"/>
    </row>
    <row r="12" spans="1:37">
      <c r="A12" s="10" t="s">
        <v>16</v>
      </c>
      <c r="B12" s="4">
        <v>3.61</v>
      </c>
      <c r="C12" s="4">
        <v>3.4</v>
      </c>
      <c r="D12" s="4">
        <v>3</v>
      </c>
      <c r="E12" s="4">
        <f t="shared" si="0"/>
        <v>39.659999999999997</v>
      </c>
      <c r="F12" s="7">
        <f t="shared" si="1"/>
        <v>1.6800000000000002</v>
      </c>
      <c r="G12" s="7">
        <f>1.5*1*2</f>
        <v>3</v>
      </c>
      <c r="H12" s="7">
        <f t="shared" si="3"/>
        <v>34.979999999999997</v>
      </c>
      <c r="I12" s="7">
        <f t="shared" si="4"/>
        <v>34.979999999999997</v>
      </c>
      <c r="J12" s="5"/>
      <c r="AD12" s="1"/>
      <c r="AE12" s="1"/>
      <c r="AF12" s="1"/>
      <c r="AG12" s="1"/>
      <c r="AH12" s="1"/>
      <c r="AI12" s="1"/>
      <c r="AJ12" s="1"/>
      <c r="AK12" s="1"/>
    </row>
    <row r="13" spans="1:37">
      <c r="A13" s="10" t="s">
        <v>17</v>
      </c>
      <c r="B13" s="4">
        <v>3.62</v>
      </c>
      <c r="C13" s="4">
        <v>3.15</v>
      </c>
      <c r="D13" s="4">
        <v>3</v>
      </c>
      <c r="E13" s="4">
        <f t="shared" si="0"/>
        <v>39.72</v>
      </c>
      <c r="F13" s="7">
        <f t="shared" si="1"/>
        <v>1.6800000000000002</v>
      </c>
      <c r="G13" s="7">
        <f>1.5*1</f>
        <v>1.5</v>
      </c>
      <c r="H13" s="7">
        <f t="shared" si="3"/>
        <v>36.54</v>
      </c>
      <c r="I13" s="7">
        <f t="shared" si="4"/>
        <v>36.54</v>
      </c>
      <c r="J13" s="5"/>
      <c r="AD13" s="1"/>
      <c r="AE13" s="1"/>
      <c r="AF13" s="1"/>
      <c r="AG13" s="1"/>
      <c r="AH13" s="1"/>
      <c r="AI13" s="1"/>
      <c r="AJ13" s="1"/>
      <c r="AK13" s="1"/>
    </row>
    <row r="14" spans="1:37">
      <c r="A14" s="10" t="s">
        <v>18</v>
      </c>
      <c r="B14" s="4">
        <v>3.62</v>
      </c>
      <c r="C14" s="4">
        <v>3.15</v>
      </c>
      <c r="D14" s="4">
        <v>3</v>
      </c>
      <c r="E14" s="4">
        <f t="shared" si="0"/>
        <v>39.72</v>
      </c>
      <c r="F14" s="7">
        <f t="shared" si="1"/>
        <v>1.6800000000000002</v>
      </c>
      <c r="G14" s="7">
        <f>2*1</f>
        <v>2</v>
      </c>
      <c r="H14" s="7">
        <f t="shared" si="3"/>
        <v>36.04</v>
      </c>
      <c r="I14" s="7">
        <f t="shared" si="4"/>
        <v>36.04</v>
      </c>
      <c r="J14" s="5"/>
      <c r="AD14" s="1"/>
      <c r="AE14" s="1"/>
      <c r="AF14" s="1"/>
      <c r="AG14" s="1"/>
      <c r="AH14" s="1"/>
      <c r="AI14" s="1"/>
      <c r="AJ14" s="1"/>
      <c r="AK14" s="1"/>
    </row>
    <row r="15" spans="1:37" ht="24.75" customHeight="1">
      <c r="A15" s="10" t="s">
        <v>20</v>
      </c>
      <c r="B15" s="4">
        <v>5.65</v>
      </c>
      <c r="C15" s="4">
        <v>7</v>
      </c>
      <c r="D15" s="4">
        <v>3</v>
      </c>
      <c r="E15" s="4">
        <f t="shared" si="0"/>
        <v>51.900000000000006</v>
      </c>
      <c r="F15" s="7">
        <f t="shared" si="1"/>
        <v>1.6800000000000002</v>
      </c>
      <c r="G15" s="7">
        <f t="shared" si="2"/>
        <v>7.5</v>
      </c>
      <c r="H15" s="7">
        <f t="shared" si="3"/>
        <v>42.720000000000006</v>
      </c>
      <c r="I15" s="7">
        <f t="shared" si="4"/>
        <v>42.720000000000006</v>
      </c>
      <c r="J15" s="5"/>
      <c r="AD15" s="1"/>
      <c r="AE15" s="1"/>
      <c r="AF15" s="1"/>
      <c r="AG15" s="1"/>
      <c r="AH15" s="1"/>
      <c r="AI15" s="1"/>
      <c r="AJ15" s="1"/>
      <c r="AK15" s="1"/>
    </row>
    <row r="16" spans="1:37" ht="24.75" customHeight="1">
      <c r="A16" s="10" t="s">
        <v>19</v>
      </c>
      <c r="B16" s="4">
        <v>7.4</v>
      </c>
      <c r="C16" s="4">
        <v>4.4000000000000004</v>
      </c>
      <c r="D16" s="4">
        <v>3</v>
      </c>
      <c r="E16" s="4">
        <f t="shared" si="0"/>
        <v>62.400000000000006</v>
      </c>
      <c r="F16" s="7">
        <f t="shared" si="1"/>
        <v>1.6800000000000002</v>
      </c>
      <c r="G16" s="7">
        <f>(2*1*2)+(1.2*1)</f>
        <v>5.2</v>
      </c>
      <c r="H16" s="7">
        <f t="shared" si="3"/>
        <v>55.52</v>
      </c>
      <c r="I16" s="7">
        <f t="shared" si="4"/>
        <v>55.52</v>
      </c>
      <c r="J16" s="5"/>
      <c r="AD16" s="1"/>
      <c r="AE16" s="1"/>
      <c r="AF16" s="1"/>
      <c r="AG16" s="1"/>
      <c r="AH16" s="1"/>
      <c r="AI16" s="1"/>
      <c r="AJ16" s="1"/>
      <c r="AK16" s="1"/>
    </row>
    <row r="17" spans="1:37">
      <c r="A17" s="10" t="s">
        <v>22</v>
      </c>
      <c r="B17" s="4">
        <v>7.95</v>
      </c>
      <c r="C17" s="4">
        <v>5.9</v>
      </c>
      <c r="D17" s="4">
        <v>3</v>
      </c>
      <c r="E17" s="4">
        <f t="shared" si="0"/>
        <v>65.699999999999989</v>
      </c>
      <c r="F17" s="7">
        <f t="shared" si="1"/>
        <v>1.6800000000000002</v>
      </c>
      <c r="G17" s="7">
        <f>1.5*1*6</f>
        <v>9</v>
      </c>
      <c r="H17" s="7">
        <f t="shared" si="3"/>
        <v>55.019999999999989</v>
      </c>
      <c r="I17" s="7">
        <f t="shared" si="4"/>
        <v>55.019999999999989</v>
      </c>
      <c r="J17" s="5"/>
      <c r="AD17" s="1"/>
      <c r="AE17" s="1"/>
      <c r="AF17" s="1"/>
      <c r="AG17" s="1"/>
      <c r="AH17" s="1"/>
      <c r="AI17" s="1"/>
      <c r="AJ17" s="1"/>
      <c r="AK17" s="1"/>
    </row>
    <row r="18" spans="1:37">
      <c r="A18" s="10" t="s">
        <v>23</v>
      </c>
      <c r="B18" s="4">
        <v>7.4</v>
      </c>
      <c r="C18" s="4">
        <v>10.25</v>
      </c>
      <c r="D18" s="4">
        <v>3</v>
      </c>
      <c r="E18" s="4">
        <f t="shared" si="0"/>
        <v>62.400000000000006</v>
      </c>
      <c r="F18" s="7">
        <f>4.1*2.1</f>
        <v>8.61</v>
      </c>
      <c r="G18" s="7">
        <f>2*1*5</f>
        <v>10</v>
      </c>
      <c r="H18" s="7">
        <f t="shared" si="3"/>
        <v>43.790000000000006</v>
      </c>
      <c r="I18" s="7">
        <f t="shared" si="4"/>
        <v>43.790000000000006</v>
      </c>
      <c r="J18" s="5"/>
      <c r="AD18" s="1"/>
      <c r="AE18" s="1"/>
      <c r="AF18" s="1"/>
      <c r="AG18" s="1"/>
      <c r="AH18" s="1"/>
      <c r="AI18" s="1"/>
      <c r="AJ18" s="1"/>
      <c r="AK18" s="1"/>
    </row>
    <row r="19" spans="1:37">
      <c r="A19" s="10" t="s">
        <v>24</v>
      </c>
      <c r="B19" s="4">
        <v>3</v>
      </c>
      <c r="C19" s="4">
        <v>4.2</v>
      </c>
      <c r="D19" s="4">
        <v>3</v>
      </c>
      <c r="E19" s="4">
        <f t="shared" si="0"/>
        <v>36</v>
      </c>
      <c r="F19" s="7">
        <f t="shared" si="1"/>
        <v>1.6800000000000002</v>
      </c>
      <c r="G19" s="7">
        <f>(1.5*0.6)+(1.5*1.2)</f>
        <v>2.6999999999999997</v>
      </c>
      <c r="H19" s="7">
        <f t="shared" si="3"/>
        <v>31.62</v>
      </c>
      <c r="I19" s="7">
        <f t="shared" si="4"/>
        <v>31.62</v>
      </c>
      <c r="J19" s="5"/>
      <c r="AD19" s="1"/>
      <c r="AE19" s="1"/>
      <c r="AF19" s="1"/>
      <c r="AG19" s="1"/>
      <c r="AH19" s="1"/>
      <c r="AI19" s="1"/>
      <c r="AJ19" s="1"/>
      <c r="AK19" s="1"/>
    </row>
    <row r="20" spans="1:37">
      <c r="A20" s="10" t="s">
        <v>25</v>
      </c>
      <c r="B20" s="4">
        <v>3</v>
      </c>
      <c r="C20" s="4">
        <v>4.2</v>
      </c>
      <c r="D20" s="4">
        <v>3</v>
      </c>
      <c r="E20" s="4">
        <f t="shared" si="0"/>
        <v>36</v>
      </c>
      <c r="F20" s="7">
        <f t="shared" si="1"/>
        <v>1.6800000000000002</v>
      </c>
      <c r="G20" s="7">
        <f>(1.5*0.6)+(1.5*1.2)</f>
        <v>2.6999999999999997</v>
      </c>
      <c r="H20" s="7">
        <f t="shared" si="3"/>
        <v>31.62</v>
      </c>
      <c r="I20" s="7">
        <f t="shared" si="4"/>
        <v>31.62</v>
      </c>
      <c r="J20" s="5"/>
      <c r="AD20" s="1"/>
      <c r="AE20" s="1"/>
      <c r="AF20" s="1"/>
      <c r="AG20" s="1"/>
      <c r="AH20" s="1"/>
      <c r="AI20" s="1"/>
      <c r="AJ20" s="1"/>
      <c r="AK20" s="1"/>
    </row>
    <row r="21" spans="1:37">
      <c r="A21" s="10" t="s">
        <v>26</v>
      </c>
      <c r="B21" s="4">
        <v>5</v>
      </c>
      <c r="C21" s="4">
        <v>4.2</v>
      </c>
      <c r="D21" s="4">
        <v>3</v>
      </c>
      <c r="E21" s="4">
        <f t="shared" si="0"/>
        <v>48</v>
      </c>
      <c r="F21" s="7">
        <f t="shared" si="1"/>
        <v>1.6800000000000002</v>
      </c>
      <c r="G21" s="7">
        <f>(1.5*0.6*2)+(1.5*1.2*2)</f>
        <v>5.3999999999999995</v>
      </c>
      <c r="H21" s="7">
        <f t="shared" si="3"/>
        <v>40.92</v>
      </c>
      <c r="I21" s="7">
        <f t="shared" si="4"/>
        <v>40.92</v>
      </c>
      <c r="J21" s="5"/>
      <c r="AD21" s="1"/>
      <c r="AE21" s="1"/>
      <c r="AF21" s="1"/>
      <c r="AG21" s="1"/>
      <c r="AH21" s="1"/>
      <c r="AI21" s="1"/>
      <c r="AJ21" s="1"/>
      <c r="AK21" s="1"/>
    </row>
    <row r="22" spans="1:37">
      <c r="A22" s="10"/>
      <c r="B22" s="4"/>
      <c r="C22" s="4"/>
      <c r="D22" s="4"/>
      <c r="E22" s="4"/>
      <c r="F22" s="7"/>
      <c r="G22" s="7"/>
      <c r="H22" s="7"/>
      <c r="I22" s="7"/>
      <c r="J22" s="5"/>
      <c r="AD22" s="1"/>
      <c r="AE22" s="1"/>
      <c r="AF22" s="1"/>
      <c r="AG22" s="1"/>
      <c r="AH22" s="1"/>
      <c r="AI22" s="1"/>
      <c r="AJ22" s="1"/>
      <c r="AK22" s="1"/>
    </row>
    <row r="23" spans="1:37">
      <c r="A23" s="10"/>
      <c r="B23" s="4"/>
      <c r="C23" s="4"/>
      <c r="D23" s="4"/>
      <c r="E23" s="4"/>
      <c r="F23" s="7"/>
      <c r="G23" s="7"/>
      <c r="H23" s="7"/>
      <c r="I23" s="7"/>
      <c r="J23" s="5"/>
      <c r="AD23" s="1"/>
      <c r="AE23" s="1"/>
      <c r="AF23" s="1"/>
      <c r="AG23" s="1"/>
      <c r="AH23" s="1"/>
      <c r="AI23" s="1"/>
      <c r="AJ23" s="1"/>
      <c r="AK23" s="1"/>
    </row>
    <row r="24" spans="1:37">
      <c r="A24" s="10"/>
      <c r="B24" s="4"/>
      <c r="C24" s="4"/>
      <c r="D24" s="4"/>
      <c r="E24" s="4"/>
      <c r="F24" s="7"/>
      <c r="G24" s="7"/>
      <c r="H24" s="7"/>
      <c r="I24" s="7"/>
      <c r="J24" s="5"/>
      <c r="AD24" s="1"/>
      <c r="AE24" s="1"/>
      <c r="AF24" s="1"/>
      <c r="AG24" s="1"/>
      <c r="AH24" s="1"/>
      <c r="AI24" s="1"/>
      <c r="AJ24" s="1"/>
      <c r="AK24" s="1"/>
    </row>
    <row r="25" spans="1:37">
      <c r="A25" s="10"/>
      <c r="B25" s="4"/>
      <c r="C25" s="4"/>
      <c r="D25" s="4"/>
      <c r="E25" s="4"/>
      <c r="F25" s="7"/>
      <c r="G25" s="7"/>
      <c r="H25" s="7"/>
      <c r="I25" s="7"/>
      <c r="J25" s="5"/>
      <c r="AD25" s="1"/>
      <c r="AE25" s="1"/>
      <c r="AF25" s="1"/>
      <c r="AG25" s="1"/>
      <c r="AH25" s="1"/>
      <c r="AI25" s="1"/>
      <c r="AJ25" s="1"/>
      <c r="AK25" s="1"/>
    </row>
    <row r="26" spans="1:37">
      <c r="A26" s="10"/>
      <c r="B26" s="4"/>
      <c r="C26" s="4"/>
      <c r="D26" s="4"/>
      <c r="E26" s="4"/>
      <c r="F26" s="7"/>
      <c r="G26" s="7"/>
      <c r="H26" s="7"/>
      <c r="I26" s="7"/>
      <c r="J26" s="5"/>
      <c r="AD26" s="1"/>
      <c r="AE26" s="1"/>
      <c r="AF26" s="1"/>
      <c r="AG26" s="1"/>
      <c r="AH26" s="1"/>
      <c r="AI26" s="1"/>
      <c r="AJ26" s="1"/>
      <c r="AK26" s="1"/>
    </row>
    <row r="27" spans="1:37">
      <c r="A27" s="10"/>
      <c r="B27" s="4"/>
      <c r="C27" s="4"/>
      <c r="D27" s="4"/>
      <c r="E27" s="4"/>
      <c r="F27" s="7"/>
      <c r="G27" s="7"/>
      <c r="H27" s="7"/>
      <c r="I27" s="7"/>
      <c r="J27" s="5"/>
      <c r="AD27" s="1"/>
      <c r="AE27" s="1"/>
      <c r="AF27" s="1"/>
      <c r="AG27" s="1"/>
      <c r="AH27" s="1"/>
      <c r="AI27" s="1"/>
      <c r="AJ27" s="1"/>
      <c r="AK27" s="1"/>
    </row>
    <row r="28" spans="1:37">
      <c r="A28" s="10"/>
      <c r="B28" s="4"/>
      <c r="C28" s="4"/>
      <c r="D28" s="4"/>
      <c r="E28" s="4"/>
      <c r="F28" s="7"/>
      <c r="G28" s="7"/>
      <c r="H28" s="7"/>
      <c r="I28" s="7"/>
      <c r="J28" s="5"/>
      <c r="AD28" s="1"/>
      <c r="AE28" s="1"/>
      <c r="AF28" s="1"/>
      <c r="AG28" s="1"/>
      <c r="AH28" s="1"/>
      <c r="AI28" s="1"/>
      <c r="AJ28" s="1"/>
      <c r="AK28" s="1"/>
    </row>
    <row r="29" spans="1:37">
      <c r="A29" s="10"/>
      <c r="B29" s="4"/>
      <c r="C29" s="4"/>
      <c r="D29" s="4"/>
      <c r="E29" s="4"/>
      <c r="F29" s="7"/>
      <c r="G29" s="7"/>
      <c r="H29" s="7"/>
      <c r="I29" s="7"/>
      <c r="J29" s="5"/>
      <c r="AD29" s="1"/>
      <c r="AE29" s="1"/>
      <c r="AF29" s="1"/>
      <c r="AG29" s="1"/>
      <c r="AH29" s="1"/>
      <c r="AI29" s="1"/>
      <c r="AJ29" s="1"/>
      <c r="AK29" s="1"/>
    </row>
    <row r="30" spans="1:37">
      <c r="A30" s="10"/>
      <c r="B30" s="4"/>
      <c r="C30" s="4"/>
      <c r="D30" s="4"/>
      <c r="E30" s="4"/>
      <c r="F30" s="7"/>
      <c r="G30" s="7"/>
      <c r="H30" s="7"/>
      <c r="I30" s="7"/>
      <c r="J30" s="5"/>
      <c r="AD30" s="1"/>
      <c r="AE30" s="1"/>
      <c r="AF30" s="1"/>
      <c r="AG30" s="1"/>
      <c r="AH30" s="1"/>
      <c r="AI30" s="1"/>
      <c r="AJ30" s="1"/>
      <c r="AK30" s="1"/>
    </row>
    <row r="31" spans="1:37">
      <c r="A31" s="10"/>
      <c r="B31" s="4"/>
      <c r="C31" s="4"/>
      <c r="D31" s="4"/>
      <c r="E31" s="4"/>
      <c r="F31" s="7"/>
      <c r="G31" s="7"/>
      <c r="H31" s="7"/>
      <c r="I31" s="7"/>
      <c r="J31" s="5"/>
      <c r="AD31" s="1"/>
      <c r="AE31" s="1"/>
      <c r="AF31" s="1"/>
      <c r="AG31" s="1"/>
      <c r="AH31" s="1"/>
      <c r="AI31" s="1"/>
      <c r="AJ31" s="1"/>
      <c r="AK31" s="1"/>
    </row>
    <row r="32" spans="1:37">
      <c r="AD32" s="1"/>
      <c r="AE32" s="1"/>
      <c r="AF32" s="1"/>
      <c r="AG32" s="1"/>
      <c r="AH32" s="1"/>
      <c r="AI32" s="1"/>
      <c r="AJ32" s="1"/>
      <c r="AK32" s="1"/>
    </row>
    <row r="33" spans="1:37">
      <c r="AD33" s="1"/>
      <c r="AE33" s="1"/>
      <c r="AF33" s="1"/>
      <c r="AG33" s="1"/>
      <c r="AH33" s="1"/>
      <c r="AI33" s="1"/>
      <c r="AJ33" s="1"/>
      <c r="AK33" s="1"/>
    </row>
    <row r="34" spans="1:37">
      <c r="A34" s="12" t="s">
        <v>0</v>
      </c>
      <c r="B34" s="12"/>
      <c r="D34" s="6"/>
      <c r="E34" s="6">
        <f>SUM(E4:E31)</f>
        <v>1000.4999999999999</v>
      </c>
      <c r="F34" s="6">
        <f>SUM(F4:F31)</f>
        <v>37.169999999999995</v>
      </c>
      <c r="G34" s="6">
        <f>SUM(G4:G31)</f>
        <v>106.00000000000001</v>
      </c>
      <c r="H34" s="6">
        <f>E34-(F34+G34)</f>
        <v>857.32999999999993</v>
      </c>
      <c r="I34" s="6">
        <f>(SUM(I4:I31))/2</f>
        <v>428.66499999999996</v>
      </c>
      <c r="J34" s="6">
        <f>SUM(J4:J31)</f>
        <v>0</v>
      </c>
      <c r="AD34" s="1"/>
      <c r="AE34" s="1"/>
      <c r="AF34" s="1"/>
      <c r="AG34" s="1"/>
      <c r="AH34" s="1"/>
      <c r="AI34" s="1"/>
      <c r="AJ34" s="1"/>
      <c r="AK34" s="1"/>
    </row>
  </sheetData>
  <mergeCells count="3">
    <mergeCell ref="A1:J1"/>
    <mergeCell ref="A2:J2"/>
    <mergeCell ref="A34:B34"/>
  </mergeCells>
  <conditionalFormatting sqref="D34:J34 B4:J31">
    <cfRule type="containsBlanks" dxfId="2" priority="1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5"/>
  <sheetViews>
    <sheetView tabSelected="1" view="pageBreakPreview" zoomScaleNormal="85" zoomScaleSheetLayoutView="10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N17" sqref="N17"/>
    </sheetView>
  </sheetViews>
  <sheetFormatPr defaultRowHeight="15"/>
  <cols>
    <col min="1" max="1" width="15.7109375" customWidth="1"/>
    <col min="2" max="2" width="14.7109375" customWidth="1"/>
    <col min="3" max="4" width="10.7109375" customWidth="1"/>
    <col min="5" max="5" width="13.42578125" customWidth="1"/>
    <col min="6" max="6" width="14" customWidth="1"/>
    <col min="7" max="7" width="14.7109375" customWidth="1"/>
    <col min="8" max="10" width="10.7109375" customWidth="1"/>
    <col min="11" max="11" width="7.7109375" customWidth="1"/>
    <col min="12" max="12" width="8.42578125" customWidth="1"/>
    <col min="13" max="26" width="7.7109375" customWidth="1"/>
    <col min="27" max="31" width="10.7109375" customWidth="1"/>
    <col min="32" max="33" width="15.7109375" customWidth="1"/>
    <col min="34" max="34" width="10.7109375" customWidth="1"/>
    <col min="36" max="36" width="15.7109375" customWidth="1"/>
  </cols>
  <sheetData>
    <row r="1" spans="1:37">
      <c r="A1" s="13" t="s">
        <v>5</v>
      </c>
      <c r="B1" s="13"/>
      <c r="C1" s="13"/>
      <c r="D1" s="13"/>
      <c r="E1" s="13"/>
      <c r="F1" s="13"/>
      <c r="G1" s="13"/>
      <c r="H1" s="13"/>
      <c r="I1" s="13"/>
      <c r="J1" s="13"/>
    </row>
    <row r="2" spans="1:37" s="2" customFormat="1" ht="15" customHeight="1">
      <c r="A2" s="12" t="s">
        <v>29</v>
      </c>
      <c r="B2" s="12"/>
      <c r="C2" s="12"/>
      <c r="D2" s="12"/>
      <c r="E2" s="12"/>
      <c r="F2" s="12"/>
      <c r="G2" s="12"/>
      <c r="H2" s="12"/>
      <c r="I2" s="12"/>
      <c r="J2" s="1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37" ht="53.25" customHeight="1">
      <c r="A3" s="3" t="s">
        <v>3</v>
      </c>
      <c r="B3" s="3" t="s">
        <v>41</v>
      </c>
      <c r="C3" s="3" t="s">
        <v>4</v>
      </c>
      <c r="D3" s="3" t="s">
        <v>2</v>
      </c>
      <c r="E3" s="3" t="s">
        <v>27</v>
      </c>
      <c r="F3" s="3" t="s">
        <v>7</v>
      </c>
      <c r="G3" s="3" t="s">
        <v>6</v>
      </c>
      <c r="H3" s="3" t="s">
        <v>28</v>
      </c>
      <c r="I3" s="3"/>
      <c r="J3" s="3"/>
      <c r="AI3" s="1"/>
      <c r="AJ3" s="1"/>
      <c r="AK3" s="1"/>
    </row>
    <row r="4" spans="1:37">
      <c r="A4" s="10" t="s">
        <v>40</v>
      </c>
      <c r="B4" s="4">
        <v>25</v>
      </c>
      <c r="C4" s="4">
        <v>0.8</v>
      </c>
      <c r="D4" s="4">
        <v>2.1</v>
      </c>
      <c r="E4" s="4">
        <f>((B4+D4)*2)*D4</f>
        <v>113.82000000000001</v>
      </c>
      <c r="F4" s="7">
        <f>0.8*2.1</f>
        <v>1.6800000000000002</v>
      </c>
      <c r="G4" s="7">
        <f>1.5*1*5</f>
        <v>7.5</v>
      </c>
      <c r="H4" s="7">
        <f>E4-(F4+G4)</f>
        <v>104.64000000000001</v>
      </c>
      <c r="I4" s="7">
        <v>0.05</v>
      </c>
      <c r="J4" s="5">
        <v>10</v>
      </c>
      <c r="AI4" s="1"/>
      <c r="AJ4" s="1"/>
      <c r="AK4" s="1"/>
    </row>
    <row r="5" spans="1:37">
      <c r="A5" s="11" t="s">
        <v>42</v>
      </c>
      <c r="B5" s="4"/>
      <c r="C5" s="4">
        <v>6</v>
      </c>
      <c r="D5" s="4">
        <v>3</v>
      </c>
      <c r="E5" s="4">
        <f t="shared" ref="E5:E22" si="0">((B5+D5)*2)*D5</f>
        <v>18</v>
      </c>
      <c r="F5" s="7">
        <f t="shared" ref="F5:F22" si="1">0.8*2.1</f>
        <v>1.6800000000000002</v>
      </c>
      <c r="G5" s="7">
        <f t="shared" ref="G5:G17" si="2">1.5*1*5</f>
        <v>7.5</v>
      </c>
      <c r="H5" s="7">
        <f t="shared" ref="H5:H22" si="3">E5-(F5+G5)</f>
        <v>8.82</v>
      </c>
      <c r="I5" s="7">
        <v>0.05</v>
      </c>
      <c r="J5" s="5">
        <v>10</v>
      </c>
      <c r="AI5" s="1"/>
    </row>
    <row r="6" spans="1:37">
      <c r="A6" s="11" t="s">
        <v>43</v>
      </c>
      <c r="B6" s="4"/>
      <c r="C6" s="4">
        <v>6</v>
      </c>
      <c r="D6" s="4">
        <v>3</v>
      </c>
      <c r="E6" s="4">
        <f t="shared" si="0"/>
        <v>18</v>
      </c>
      <c r="F6" s="7">
        <f t="shared" si="1"/>
        <v>1.6800000000000002</v>
      </c>
      <c r="G6" s="7">
        <f t="shared" si="2"/>
        <v>7.5</v>
      </c>
      <c r="H6" s="7">
        <f t="shared" si="3"/>
        <v>8.82</v>
      </c>
      <c r="I6" s="7">
        <v>0.05</v>
      </c>
      <c r="J6" s="5">
        <v>10</v>
      </c>
      <c r="AI6" s="1"/>
      <c r="AJ6" s="1"/>
      <c r="AK6" s="1"/>
    </row>
    <row r="7" spans="1:37">
      <c r="A7" s="11" t="s">
        <v>44</v>
      </c>
      <c r="B7" s="4"/>
      <c r="C7" s="4">
        <v>6</v>
      </c>
      <c r="D7" s="4">
        <v>3</v>
      </c>
      <c r="E7" s="4">
        <f t="shared" si="0"/>
        <v>18</v>
      </c>
      <c r="F7" s="7">
        <f t="shared" si="1"/>
        <v>1.6800000000000002</v>
      </c>
      <c r="G7" s="7">
        <f t="shared" si="2"/>
        <v>7.5</v>
      </c>
      <c r="H7" s="7">
        <f t="shared" si="3"/>
        <v>8.82</v>
      </c>
      <c r="I7" s="7">
        <v>0.05</v>
      </c>
      <c r="J7" s="5">
        <v>10</v>
      </c>
      <c r="AI7" s="1"/>
      <c r="AJ7" s="1"/>
      <c r="AK7" s="1"/>
    </row>
    <row r="8" spans="1:37">
      <c r="A8" s="11" t="s">
        <v>45</v>
      </c>
      <c r="B8" s="4"/>
      <c r="C8" s="4">
        <v>6</v>
      </c>
      <c r="D8" s="4">
        <v>3</v>
      </c>
      <c r="E8" s="4">
        <f t="shared" si="0"/>
        <v>18</v>
      </c>
      <c r="F8" s="7">
        <f t="shared" si="1"/>
        <v>1.6800000000000002</v>
      </c>
      <c r="G8" s="7">
        <f t="shared" si="2"/>
        <v>7.5</v>
      </c>
      <c r="H8" s="7">
        <f t="shared" si="3"/>
        <v>8.82</v>
      </c>
      <c r="I8" s="7">
        <v>0.05</v>
      </c>
      <c r="J8" s="5">
        <v>10</v>
      </c>
      <c r="AI8" s="1"/>
      <c r="AJ8" s="1"/>
      <c r="AK8" s="1"/>
    </row>
    <row r="9" spans="1:37">
      <c r="A9" s="11" t="s">
        <v>46</v>
      </c>
      <c r="B9" s="4"/>
      <c r="C9" s="4">
        <v>6</v>
      </c>
      <c r="D9" s="4">
        <v>3</v>
      </c>
      <c r="E9" s="4">
        <f t="shared" si="0"/>
        <v>18</v>
      </c>
      <c r="F9" s="7">
        <f t="shared" si="1"/>
        <v>1.6800000000000002</v>
      </c>
      <c r="G9" s="7">
        <f>2*1*2</f>
        <v>4</v>
      </c>
      <c r="H9" s="7">
        <f t="shared" si="3"/>
        <v>12.32</v>
      </c>
      <c r="I9" s="7">
        <v>0.05</v>
      </c>
      <c r="J9" s="5">
        <v>10</v>
      </c>
      <c r="AI9" s="1"/>
      <c r="AJ9" s="1"/>
      <c r="AK9" s="1"/>
    </row>
    <row r="10" spans="1:37">
      <c r="A10" s="11" t="s">
        <v>47</v>
      </c>
      <c r="B10" s="4"/>
      <c r="C10" s="4">
        <v>6</v>
      </c>
      <c r="D10" s="4">
        <v>3</v>
      </c>
      <c r="E10" s="4">
        <f t="shared" si="0"/>
        <v>18</v>
      </c>
      <c r="F10" s="7">
        <f t="shared" si="1"/>
        <v>1.6800000000000002</v>
      </c>
      <c r="G10" s="7">
        <f>2*1*4</f>
        <v>8</v>
      </c>
      <c r="H10" s="7">
        <f t="shared" si="3"/>
        <v>8.32</v>
      </c>
      <c r="I10" s="7">
        <v>0.05</v>
      </c>
      <c r="J10" s="5">
        <v>10</v>
      </c>
      <c r="AI10" s="1"/>
      <c r="AJ10" s="1"/>
      <c r="AK10" s="1"/>
    </row>
    <row r="11" spans="1:37">
      <c r="A11" s="11" t="s">
        <v>48</v>
      </c>
      <c r="B11" s="4"/>
      <c r="C11" s="4">
        <v>5.9</v>
      </c>
      <c r="D11" s="4">
        <v>3</v>
      </c>
      <c r="E11" s="4">
        <f t="shared" si="0"/>
        <v>18</v>
      </c>
      <c r="F11" s="7">
        <f t="shared" si="1"/>
        <v>1.6800000000000002</v>
      </c>
      <c r="G11" s="7">
        <f>1.5*1*5</f>
        <v>7.5</v>
      </c>
      <c r="H11" s="7">
        <f t="shared" si="3"/>
        <v>8.82</v>
      </c>
      <c r="I11" s="7">
        <v>0.05</v>
      </c>
      <c r="J11" s="5">
        <v>10</v>
      </c>
      <c r="AI11" s="1"/>
      <c r="AJ11" s="1"/>
      <c r="AK11" s="1"/>
    </row>
    <row r="12" spans="1:37">
      <c r="A12" s="11" t="s">
        <v>49</v>
      </c>
      <c r="B12" s="4"/>
      <c r="C12" s="4">
        <v>3.4</v>
      </c>
      <c r="D12" s="4">
        <v>3</v>
      </c>
      <c r="E12" s="4">
        <f t="shared" si="0"/>
        <v>18</v>
      </c>
      <c r="F12" s="7">
        <f t="shared" si="1"/>
        <v>1.6800000000000002</v>
      </c>
      <c r="G12" s="7">
        <f>1.5*1*2</f>
        <v>3</v>
      </c>
      <c r="H12" s="7">
        <f t="shared" si="3"/>
        <v>13.32</v>
      </c>
      <c r="I12" s="7">
        <v>0.05</v>
      </c>
      <c r="J12" s="5">
        <v>10</v>
      </c>
      <c r="AD12" s="1"/>
      <c r="AE12" s="1"/>
      <c r="AF12" s="1"/>
      <c r="AG12" s="1"/>
      <c r="AH12" s="1"/>
      <c r="AI12" s="1"/>
      <c r="AJ12" s="1"/>
      <c r="AK12" s="1"/>
    </row>
    <row r="13" spans="1:37">
      <c r="A13" s="11" t="s">
        <v>50</v>
      </c>
      <c r="B13" s="4"/>
      <c r="C13" s="4">
        <v>3.15</v>
      </c>
      <c r="D13" s="4">
        <v>3</v>
      </c>
      <c r="E13" s="4">
        <f t="shared" si="0"/>
        <v>18</v>
      </c>
      <c r="F13" s="7">
        <f t="shared" si="1"/>
        <v>1.6800000000000002</v>
      </c>
      <c r="G13" s="7">
        <f>1.5*1</f>
        <v>1.5</v>
      </c>
      <c r="H13" s="7">
        <f t="shared" si="3"/>
        <v>14.82</v>
      </c>
      <c r="I13" s="7">
        <v>0.05</v>
      </c>
      <c r="J13" s="5">
        <v>10</v>
      </c>
      <c r="AD13" s="1"/>
      <c r="AE13" s="1"/>
      <c r="AF13" s="1"/>
      <c r="AG13" s="1"/>
      <c r="AH13" s="1"/>
      <c r="AI13" s="1"/>
      <c r="AJ13" s="1"/>
      <c r="AK13" s="1"/>
    </row>
    <row r="14" spans="1:37">
      <c r="A14" s="11" t="s">
        <v>51</v>
      </c>
      <c r="B14" s="4"/>
      <c r="C14" s="4">
        <v>3.15</v>
      </c>
      <c r="D14" s="4">
        <v>3</v>
      </c>
      <c r="E14" s="4">
        <f t="shared" si="0"/>
        <v>18</v>
      </c>
      <c r="F14" s="7">
        <f t="shared" si="1"/>
        <v>1.6800000000000002</v>
      </c>
      <c r="G14" s="7">
        <f>2*1</f>
        <v>2</v>
      </c>
      <c r="H14" s="7">
        <f t="shared" si="3"/>
        <v>14.32</v>
      </c>
      <c r="I14" s="7">
        <v>0.05</v>
      </c>
      <c r="J14" s="5">
        <v>10</v>
      </c>
      <c r="AD14" s="1"/>
      <c r="AE14" s="1"/>
      <c r="AF14" s="1"/>
      <c r="AG14" s="1"/>
      <c r="AH14" s="1"/>
      <c r="AI14" s="1"/>
      <c r="AJ14" s="1"/>
      <c r="AK14" s="1"/>
    </row>
    <row r="15" spans="1:37" ht="24.75" customHeight="1">
      <c r="A15" s="11" t="s">
        <v>52</v>
      </c>
      <c r="B15" s="4"/>
      <c r="C15" s="4">
        <v>7</v>
      </c>
      <c r="D15" s="4">
        <v>3</v>
      </c>
      <c r="E15" s="4">
        <f t="shared" si="0"/>
        <v>18</v>
      </c>
      <c r="F15" s="7">
        <f t="shared" si="1"/>
        <v>1.6800000000000002</v>
      </c>
      <c r="G15" s="7">
        <f t="shared" si="2"/>
        <v>7.5</v>
      </c>
      <c r="H15" s="7">
        <f t="shared" si="3"/>
        <v>8.82</v>
      </c>
      <c r="I15" s="7">
        <v>0.05</v>
      </c>
      <c r="J15" s="5">
        <v>10</v>
      </c>
      <c r="AD15" s="1"/>
      <c r="AE15" s="1"/>
      <c r="AF15" s="1"/>
      <c r="AG15" s="1"/>
      <c r="AH15" s="1"/>
      <c r="AI15" s="1"/>
      <c r="AJ15" s="1"/>
      <c r="AK15" s="1"/>
    </row>
    <row r="16" spans="1:37" ht="24.75" customHeight="1">
      <c r="A16" s="11" t="s">
        <v>53</v>
      </c>
      <c r="B16" s="4"/>
      <c r="C16" s="4">
        <v>4.4000000000000004</v>
      </c>
      <c r="D16" s="4">
        <v>3</v>
      </c>
      <c r="E16" s="4">
        <f t="shared" si="0"/>
        <v>18</v>
      </c>
      <c r="F16" s="7">
        <f t="shared" si="1"/>
        <v>1.6800000000000002</v>
      </c>
      <c r="G16" s="7">
        <f>(2*1*2)+(1.2*1)</f>
        <v>5.2</v>
      </c>
      <c r="H16" s="7">
        <f t="shared" si="3"/>
        <v>11.12</v>
      </c>
      <c r="I16" s="7">
        <v>0.05</v>
      </c>
      <c r="J16" s="5">
        <v>10</v>
      </c>
      <c r="AD16" s="1"/>
      <c r="AE16" s="1"/>
      <c r="AF16" s="1"/>
      <c r="AG16" s="1"/>
      <c r="AH16" s="1"/>
      <c r="AI16" s="1"/>
      <c r="AJ16" s="1"/>
      <c r="AK16" s="1"/>
    </row>
    <row r="17" spans="1:37">
      <c r="A17" s="11" t="s">
        <v>54</v>
      </c>
      <c r="B17" s="4"/>
      <c r="C17" s="4">
        <v>0</v>
      </c>
      <c r="D17" s="4">
        <v>3</v>
      </c>
      <c r="E17" s="4">
        <f t="shared" si="0"/>
        <v>18</v>
      </c>
      <c r="F17" s="7">
        <f>0.8*2.1*2</f>
        <v>3.3600000000000003</v>
      </c>
      <c r="G17" s="7">
        <f t="shared" si="2"/>
        <v>7.5</v>
      </c>
      <c r="H17" s="7">
        <f t="shared" si="3"/>
        <v>7.1400000000000006</v>
      </c>
      <c r="I17" s="7">
        <v>0.05</v>
      </c>
      <c r="J17" s="5">
        <v>10</v>
      </c>
      <c r="AD17" s="1"/>
      <c r="AE17" s="1"/>
      <c r="AF17" s="1"/>
      <c r="AG17" s="1"/>
      <c r="AH17" s="1"/>
      <c r="AI17" s="1"/>
      <c r="AJ17" s="1"/>
      <c r="AK17" s="1"/>
    </row>
    <row r="18" spans="1:37">
      <c r="A18" s="11" t="s">
        <v>55</v>
      </c>
      <c r="B18" s="4"/>
      <c r="C18" s="4">
        <v>5.9</v>
      </c>
      <c r="D18" s="4">
        <v>3</v>
      </c>
      <c r="E18" s="4">
        <f t="shared" si="0"/>
        <v>18</v>
      </c>
      <c r="F18" s="7">
        <f t="shared" si="1"/>
        <v>1.6800000000000002</v>
      </c>
      <c r="G18" s="7">
        <f>1.5*1*6</f>
        <v>9</v>
      </c>
      <c r="H18" s="7">
        <f t="shared" si="3"/>
        <v>7.32</v>
      </c>
      <c r="I18" s="7">
        <v>0.05</v>
      </c>
      <c r="J18" s="5">
        <v>10</v>
      </c>
      <c r="AD18" s="1"/>
      <c r="AE18" s="1"/>
      <c r="AF18" s="1"/>
      <c r="AG18" s="1"/>
      <c r="AH18" s="1"/>
      <c r="AI18" s="1"/>
      <c r="AJ18" s="1"/>
      <c r="AK18" s="1"/>
    </row>
    <row r="19" spans="1:37">
      <c r="A19" s="11" t="s">
        <v>56</v>
      </c>
      <c r="B19" s="4"/>
      <c r="C19" s="4">
        <v>10.25</v>
      </c>
      <c r="D19" s="4">
        <v>3</v>
      </c>
      <c r="E19" s="4">
        <f t="shared" si="0"/>
        <v>18</v>
      </c>
      <c r="F19" s="7">
        <f>4.1*2.1</f>
        <v>8.61</v>
      </c>
      <c r="G19" s="7">
        <f>2*1*5</f>
        <v>10</v>
      </c>
      <c r="H19" s="7">
        <f t="shared" si="3"/>
        <v>-0.60999999999999943</v>
      </c>
      <c r="I19" s="7">
        <v>0.05</v>
      </c>
      <c r="J19" s="5">
        <v>10</v>
      </c>
      <c r="AD19" s="1"/>
      <c r="AE19" s="1"/>
      <c r="AF19" s="1"/>
      <c r="AG19" s="1"/>
      <c r="AH19" s="1"/>
      <c r="AI19" s="1"/>
      <c r="AJ19" s="1"/>
      <c r="AK19" s="1"/>
    </row>
    <row r="20" spans="1:37">
      <c r="A20" s="11" t="s">
        <v>57</v>
      </c>
      <c r="B20" s="4"/>
      <c r="C20" s="4">
        <v>4.2</v>
      </c>
      <c r="D20" s="4">
        <v>3</v>
      </c>
      <c r="E20" s="4">
        <f t="shared" si="0"/>
        <v>18</v>
      </c>
      <c r="F20" s="7">
        <f t="shared" si="1"/>
        <v>1.6800000000000002</v>
      </c>
      <c r="G20" s="7">
        <f>(1.5*0.6)+(1.5*1.2)</f>
        <v>2.6999999999999997</v>
      </c>
      <c r="H20" s="7">
        <f t="shared" si="3"/>
        <v>13.620000000000001</v>
      </c>
      <c r="I20" s="7">
        <v>0.05</v>
      </c>
      <c r="J20" s="5">
        <v>10</v>
      </c>
      <c r="AD20" s="1"/>
      <c r="AE20" s="1"/>
      <c r="AF20" s="1"/>
      <c r="AG20" s="1"/>
      <c r="AH20" s="1"/>
      <c r="AI20" s="1"/>
      <c r="AJ20" s="1"/>
      <c r="AK20" s="1"/>
    </row>
    <row r="21" spans="1:37">
      <c r="A21" s="11" t="s">
        <v>58</v>
      </c>
      <c r="B21" s="4"/>
      <c r="C21" s="4">
        <v>4.2</v>
      </c>
      <c r="D21" s="4">
        <v>3</v>
      </c>
      <c r="E21" s="4">
        <f t="shared" si="0"/>
        <v>18</v>
      </c>
      <c r="F21" s="7">
        <f t="shared" si="1"/>
        <v>1.6800000000000002</v>
      </c>
      <c r="G21" s="7">
        <f>(1.5*0.6)+(1.5*1.2)</f>
        <v>2.6999999999999997</v>
      </c>
      <c r="H21" s="7">
        <f t="shared" si="3"/>
        <v>13.620000000000001</v>
      </c>
      <c r="I21" s="7">
        <v>0.05</v>
      </c>
      <c r="J21" s="5">
        <v>10</v>
      </c>
      <c r="AD21" s="1"/>
      <c r="AE21" s="1"/>
      <c r="AF21" s="1"/>
      <c r="AG21" s="1"/>
      <c r="AH21" s="1"/>
      <c r="AI21" s="1"/>
      <c r="AJ21" s="1"/>
      <c r="AK21" s="1"/>
    </row>
    <row r="22" spans="1:37">
      <c r="A22" s="11" t="s">
        <v>59</v>
      </c>
      <c r="B22" s="4"/>
      <c r="C22" s="4">
        <v>4.2</v>
      </c>
      <c r="D22" s="4">
        <v>3</v>
      </c>
      <c r="E22" s="4">
        <f t="shared" si="0"/>
        <v>18</v>
      </c>
      <c r="F22" s="7">
        <f t="shared" si="1"/>
        <v>1.6800000000000002</v>
      </c>
      <c r="G22" s="7">
        <f>(1.5*0.6*2)+(1.5*1.2*2)</f>
        <v>5.3999999999999995</v>
      </c>
      <c r="H22" s="7">
        <f t="shared" si="3"/>
        <v>10.92</v>
      </c>
      <c r="I22" s="7">
        <v>0.05</v>
      </c>
      <c r="J22" s="5">
        <v>10</v>
      </c>
      <c r="AD22" s="1"/>
      <c r="AE22" s="1"/>
      <c r="AF22" s="1"/>
      <c r="AG22" s="1"/>
      <c r="AH22" s="1"/>
      <c r="AI22" s="1"/>
      <c r="AJ22" s="1"/>
      <c r="AK22" s="1"/>
    </row>
    <row r="23" spans="1:37">
      <c r="A23" s="10"/>
      <c r="B23" s="4"/>
      <c r="C23" s="4"/>
      <c r="D23" s="4"/>
      <c r="E23" s="4"/>
      <c r="F23" s="7"/>
      <c r="G23" s="7"/>
      <c r="H23" s="7"/>
      <c r="I23" s="7"/>
      <c r="J23" s="5"/>
      <c r="AD23" s="1"/>
      <c r="AE23" s="1"/>
      <c r="AF23" s="1"/>
      <c r="AG23" s="1"/>
      <c r="AH23" s="1"/>
      <c r="AI23" s="1"/>
      <c r="AJ23" s="1"/>
      <c r="AK23" s="1"/>
    </row>
    <row r="24" spans="1:37">
      <c r="A24" s="10"/>
      <c r="B24" s="4"/>
      <c r="C24" s="4"/>
      <c r="D24" s="4"/>
      <c r="E24" s="4"/>
      <c r="F24" s="7"/>
      <c r="G24" s="7"/>
      <c r="H24" s="7"/>
      <c r="I24" s="7"/>
      <c r="J24" s="5"/>
      <c r="AD24" s="1"/>
      <c r="AE24" s="1"/>
      <c r="AF24" s="1"/>
      <c r="AG24" s="1"/>
      <c r="AH24" s="1"/>
      <c r="AI24" s="1"/>
      <c r="AJ24" s="1"/>
      <c r="AK24" s="1"/>
    </row>
    <row r="25" spans="1:37">
      <c r="A25" s="10"/>
      <c r="B25" s="4"/>
      <c r="C25" s="4"/>
      <c r="D25" s="4"/>
      <c r="E25" s="4"/>
      <c r="F25" s="7"/>
      <c r="G25" s="7"/>
      <c r="H25" s="7"/>
      <c r="I25" s="7"/>
      <c r="J25" s="5"/>
      <c r="AD25" s="1"/>
      <c r="AE25" s="1"/>
      <c r="AF25" s="1"/>
      <c r="AG25" s="1"/>
      <c r="AH25" s="1"/>
      <c r="AI25" s="1"/>
      <c r="AJ25" s="1"/>
      <c r="AK25" s="1"/>
    </row>
    <row r="26" spans="1:37">
      <c r="A26" s="10"/>
      <c r="B26" s="4"/>
      <c r="C26" s="4"/>
      <c r="D26" s="4"/>
      <c r="E26" s="4"/>
      <c r="F26" s="7"/>
      <c r="G26" s="7"/>
      <c r="H26" s="7"/>
      <c r="I26" s="7"/>
      <c r="J26" s="5"/>
      <c r="AD26" s="1"/>
      <c r="AE26" s="1"/>
      <c r="AF26" s="1"/>
      <c r="AG26" s="1"/>
      <c r="AH26" s="1"/>
      <c r="AI26" s="1"/>
      <c r="AJ26" s="1"/>
      <c r="AK26" s="1"/>
    </row>
    <row r="27" spans="1:37">
      <c r="A27" s="10"/>
      <c r="B27" s="4"/>
      <c r="C27" s="4"/>
      <c r="D27" s="4"/>
      <c r="E27" s="4"/>
      <c r="F27" s="7"/>
      <c r="G27" s="7"/>
      <c r="H27" s="7"/>
      <c r="I27" s="7"/>
      <c r="J27" s="5"/>
      <c r="AD27" s="1"/>
      <c r="AE27" s="1"/>
      <c r="AF27" s="1"/>
      <c r="AG27" s="1"/>
      <c r="AH27" s="1"/>
      <c r="AI27" s="1"/>
      <c r="AJ27" s="1"/>
      <c r="AK27" s="1"/>
    </row>
    <row r="28" spans="1:37">
      <c r="A28" s="10"/>
      <c r="B28" s="4"/>
      <c r="C28" s="4"/>
      <c r="D28" s="4"/>
      <c r="E28" s="4"/>
      <c r="F28" s="7"/>
      <c r="G28" s="7"/>
      <c r="H28" s="7"/>
      <c r="I28" s="7"/>
      <c r="J28" s="5"/>
      <c r="AD28" s="1"/>
      <c r="AE28" s="1"/>
      <c r="AF28" s="1"/>
      <c r="AG28" s="1"/>
      <c r="AH28" s="1"/>
      <c r="AI28" s="1"/>
      <c r="AJ28" s="1"/>
      <c r="AK28" s="1"/>
    </row>
    <row r="29" spans="1:37">
      <c r="A29" s="10"/>
      <c r="B29" s="4"/>
      <c r="C29" s="4"/>
      <c r="D29" s="4"/>
      <c r="E29" s="4"/>
      <c r="F29" s="7"/>
      <c r="G29" s="7"/>
      <c r="H29" s="7"/>
      <c r="I29" s="7"/>
      <c r="J29" s="5"/>
      <c r="AD29" s="1"/>
      <c r="AE29" s="1"/>
      <c r="AF29" s="1"/>
      <c r="AG29" s="1"/>
      <c r="AH29" s="1"/>
      <c r="AI29" s="1"/>
      <c r="AJ29" s="1"/>
      <c r="AK29" s="1"/>
    </row>
    <row r="30" spans="1:37">
      <c r="A30" s="10"/>
      <c r="B30" s="4"/>
      <c r="C30" s="4"/>
      <c r="D30" s="4"/>
      <c r="E30" s="4"/>
      <c r="F30" s="7"/>
      <c r="G30" s="7"/>
      <c r="H30" s="7"/>
      <c r="I30" s="7"/>
      <c r="J30" s="5"/>
      <c r="AD30" s="1"/>
      <c r="AE30" s="1"/>
      <c r="AF30" s="1"/>
      <c r="AG30" s="1"/>
      <c r="AH30" s="1"/>
      <c r="AI30" s="1"/>
      <c r="AJ30" s="1"/>
      <c r="AK30" s="1"/>
    </row>
    <row r="31" spans="1:37">
      <c r="A31" s="10"/>
      <c r="B31" s="4"/>
      <c r="C31" s="4"/>
      <c r="D31" s="4"/>
      <c r="E31" s="4"/>
      <c r="F31" s="7"/>
      <c r="G31" s="7"/>
      <c r="H31" s="7"/>
      <c r="I31" s="7"/>
      <c r="J31" s="5"/>
      <c r="AD31" s="1"/>
      <c r="AE31" s="1"/>
      <c r="AF31" s="1"/>
      <c r="AG31" s="1"/>
      <c r="AH31" s="1"/>
      <c r="AI31" s="1"/>
      <c r="AJ31" s="1"/>
      <c r="AK31" s="1"/>
    </row>
    <row r="32" spans="1:37">
      <c r="A32" s="10"/>
      <c r="B32" s="4"/>
      <c r="C32" s="4"/>
      <c r="D32" s="4"/>
      <c r="E32" s="4"/>
      <c r="F32" s="7"/>
      <c r="G32" s="7"/>
      <c r="H32" s="7"/>
      <c r="I32" s="7"/>
      <c r="J32" s="5"/>
      <c r="AD32" s="1"/>
      <c r="AE32" s="1"/>
      <c r="AF32" s="1"/>
      <c r="AG32" s="1"/>
      <c r="AH32" s="1"/>
      <c r="AI32" s="1"/>
      <c r="AJ32" s="1"/>
      <c r="AK32" s="1"/>
    </row>
    <row r="33" spans="1:37">
      <c r="AD33" s="1"/>
      <c r="AE33" s="1"/>
      <c r="AF33" s="1"/>
      <c r="AG33" s="1"/>
      <c r="AH33" s="1"/>
      <c r="AI33" s="1"/>
      <c r="AJ33" s="1"/>
      <c r="AK33" s="1"/>
    </row>
    <row r="34" spans="1:37">
      <c r="AD34" s="1"/>
      <c r="AE34" s="1"/>
      <c r="AF34" s="1"/>
      <c r="AG34" s="1"/>
      <c r="AH34" s="1"/>
      <c r="AI34" s="1"/>
      <c r="AJ34" s="1"/>
      <c r="AK34" s="1"/>
    </row>
    <row r="35" spans="1:37">
      <c r="A35" s="12" t="s">
        <v>0</v>
      </c>
      <c r="B35" s="12"/>
      <c r="D35" s="6"/>
      <c r="E35" s="6">
        <f>SUM(E4:E32)</f>
        <v>437.82</v>
      </c>
      <c r="F35" s="6">
        <f>SUM(F4:F32)</f>
        <v>40.529999999999994</v>
      </c>
      <c r="G35" s="6">
        <f>SUM(G4:G32)</f>
        <v>113.50000000000001</v>
      </c>
      <c r="H35" s="6">
        <f>G35-SUM(H4:H32)</f>
        <v>-170.28999999999996</v>
      </c>
      <c r="I35" s="6">
        <f>SUM(I4:I32)</f>
        <v>0.95000000000000029</v>
      </c>
      <c r="J35" s="6">
        <f>SUM(J4:J32)</f>
        <v>190</v>
      </c>
      <c r="AD35" s="1"/>
      <c r="AE35" s="1"/>
      <c r="AF35" s="1"/>
      <c r="AG35" s="1"/>
      <c r="AH35" s="1"/>
      <c r="AI35" s="1"/>
      <c r="AJ35" s="1"/>
      <c r="AK35" s="1"/>
    </row>
  </sheetData>
  <mergeCells count="3">
    <mergeCell ref="A1:J1"/>
    <mergeCell ref="A2:J2"/>
    <mergeCell ref="A35:B35"/>
  </mergeCells>
  <conditionalFormatting sqref="D35:J35 B4:J32">
    <cfRule type="containsBlanks" dxfId="1" priority="1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5"/>
  <sheetViews>
    <sheetView view="pageBreakPreview" zoomScaleNormal="85" zoomScaleSheetLayoutView="10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H4" sqref="H4"/>
    </sheetView>
  </sheetViews>
  <sheetFormatPr defaultRowHeight="15"/>
  <cols>
    <col min="1" max="1" width="15.7109375" customWidth="1"/>
    <col min="2" max="2" width="14.7109375" customWidth="1"/>
    <col min="3" max="4" width="10.7109375" customWidth="1"/>
    <col min="5" max="5" width="13.42578125" customWidth="1"/>
    <col min="6" max="6" width="14" customWidth="1"/>
    <col min="7" max="7" width="14.7109375" customWidth="1"/>
    <col min="8" max="10" width="10.7109375" customWidth="1"/>
    <col min="11" max="11" width="7.7109375" customWidth="1"/>
    <col min="12" max="12" width="8.42578125" customWidth="1"/>
    <col min="13" max="26" width="7.7109375" customWidth="1"/>
    <col min="27" max="31" width="10.7109375" customWidth="1"/>
    <col min="32" max="33" width="15.7109375" customWidth="1"/>
    <col min="34" max="34" width="10.7109375" customWidth="1"/>
    <col min="36" max="36" width="15.7109375" customWidth="1"/>
  </cols>
  <sheetData>
    <row r="1" spans="1:37">
      <c r="A1" s="13" t="s">
        <v>5</v>
      </c>
      <c r="B1" s="13"/>
      <c r="C1" s="13"/>
      <c r="D1" s="13"/>
      <c r="E1" s="13"/>
      <c r="F1" s="13"/>
      <c r="G1" s="13"/>
      <c r="H1" s="13"/>
      <c r="I1" s="13"/>
      <c r="J1" s="13"/>
    </row>
    <row r="2" spans="1:37" s="2" customFormat="1" ht="15" customHeight="1">
      <c r="A2" s="12" t="s">
        <v>29</v>
      </c>
      <c r="B2" s="12"/>
      <c r="C2" s="12"/>
      <c r="D2" s="12"/>
      <c r="E2" s="12"/>
      <c r="F2" s="12"/>
      <c r="G2" s="12"/>
      <c r="H2" s="12"/>
      <c r="I2" s="12"/>
      <c r="J2" s="1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37" ht="53.25" customHeight="1">
      <c r="A3" s="3" t="s">
        <v>3</v>
      </c>
      <c r="B3" s="3" t="s">
        <v>1</v>
      </c>
      <c r="C3" s="3" t="s">
        <v>4</v>
      </c>
      <c r="D3" s="3" t="s">
        <v>2</v>
      </c>
      <c r="E3" s="3" t="s">
        <v>27</v>
      </c>
      <c r="F3" s="3" t="s">
        <v>7</v>
      </c>
      <c r="G3" s="3" t="s">
        <v>6</v>
      </c>
      <c r="H3" s="3" t="s">
        <v>28</v>
      </c>
      <c r="I3" s="3"/>
      <c r="J3" s="3"/>
      <c r="AI3" s="1"/>
      <c r="AJ3" s="1"/>
      <c r="AK3" s="1"/>
    </row>
    <row r="4" spans="1:37">
      <c r="A4" s="10" t="s">
        <v>8</v>
      </c>
      <c r="B4" s="4">
        <v>8</v>
      </c>
      <c r="C4" s="4">
        <v>6</v>
      </c>
      <c r="D4" s="4">
        <v>3</v>
      </c>
      <c r="E4" s="4">
        <f>((B4+D4)*2)*D4</f>
        <v>66</v>
      </c>
      <c r="F4" s="7">
        <f>0.8*2.1</f>
        <v>1.6800000000000002</v>
      </c>
      <c r="G4" s="7">
        <f>1.5*1*5</f>
        <v>7.5</v>
      </c>
      <c r="H4" s="7">
        <f>E4-(F4+G4)</f>
        <v>56.82</v>
      </c>
      <c r="I4" s="7">
        <v>0.05</v>
      </c>
      <c r="J4" s="5">
        <v>10</v>
      </c>
      <c r="AI4" s="1"/>
      <c r="AJ4" s="1"/>
      <c r="AK4" s="1"/>
    </row>
    <row r="5" spans="1:37">
      <c r="A5" s="10" t="s">
        <v>9</v>
      </c>
      <c r="B5" s="4">
        <v>7.15</v>
      </c>
      <c r="C5" s="4">
        <v>6</v>
      </c>
      <c r="D5" s="4">
        <v>3</v>
      </c>
      <c r="E5" s="4">
        <f t="shared" ref="E5:E22" si="0">((B5+D5)*2)*D5</f>
        <v>60.900000000000006</v>
      </c>
      <c r="F5" s="7">
        <f t="shared" ref="F5:F22" si="1">0.8*2.1</f>
        <v>1.6800000000000002</v>
      </c>
      <c r="G5" s="7">
        <f t="shared" ref="G5:G17" si="2">1.5*1*5</f>
        <v>7.5</v>
      </c>
      <c r="H5" s="7">
        <f t="shared" ref="H5:H22" si="3">E5-(F5+G5)</f>
        <v>51.720000000000006</v>
      </c>
      <c r="I5" s="7">
        <v>0.05</v>
      </c>
      <c r="J5" s="5">
        <v>10</v>
      </c>
      <c r="AI5" s="1"/>
    </row>
    <row r="6" spans="1:37">
      <c r="A6" s="10" t="s">
        <v>10</v>
      </c>
      <c r="B6" s="4">
        <v>8</v>
      </c>
      <c r="C6" s="4">
        <v>6</v>
      </c>
      <c r="D6" s="4">
        <v>3</v>
      </c>
      <c r="E6" s="4">
        <f t="shared" si="0"/>
        <v>66</v>
      </c>
      <c r="F6" s="7">
        <f t="shared" si="1"/>
        <v>1.6800000000000002</v>
      </c>
      <c r="G6" s="7">
        <f t="shared" si="2"/>
        <v>7.5</v>
      </c>
      <c r="H6" s="7">
        <f t="shared" si="3"/>
        <v>56.82</v>
      </c>
      <c r="I6" s="7">
        <v>0.05</v>
      </c>
      <c r="J6" s="5">
        <v>10</v>
      </c>
      <c r="AI6" s="1"/>
      <c r="AJ6" s="1"/>
      <c r="AK6" s="1"/>
    </row>
    <row r="7" spans="1:37">
      <c r="A7" s="10" t="s">
        <v>11</v>
      </c>
      <c r="B7" s="4">
        <v>8</v>
      </c>
      <c r="C7" s="4">
        <v>6</v>
      </c>
      <c r="D7" s="4">
        <v>3</v>
      </c>
      <c r="E7" s="4">
        <f t="shared" si="0"/>
        <v>66</v>
      </c>
      <c r="F7" s="7">
        <f t="shared" si="1"/>
        <v>1.6800000000000002</v>
      </c>
      <c r="G7" s="7">
        <f t="shared" si="2"/>
        <v>7.5</v>
      </c>
      <c r="H7" s="7">
        <f t="shared" si="3"/>
        <v>56.82</v>
      </c>
      <c r="I7" s="7">
        <v>0.05</v>
      </c>
      <c r="J7" s="5">
        <v>10</v>
      </c>
      <c r="AI7" s="1"/>
      <c r="AJ7" s="1"/>
      <c r="AK7" s="1"/>
    </row>
    <row r="8" spans="1:37">
      <c r="A8" s="10" t="s">
        <v>12</v>
      </c>
      <c r="B8" s="4">
        <v>8</v>
      </c>
      <c r="C8" s="4">
        <v>6</v>
      </c>
      <c r="D8" s="4">
        <v>3</v>
      </c>
      <c r="E8" s="4">
        <f t="shared" si="0"/>
        <v>66</v>
      </c>
      <c r="F8" s="7">
        <f t="shared" si="1"/>
        <v>1.6800000000000002</v>
      </c>
      <c r="G8" s="7">
        <f t="shared" si="2"/>
        <v>7.5</v>
      </c>
      <c r="H8" s="7">
        <f t="shared" si="3"/>
        <v>56.82</v>
      </c>
      <c r="I8" s="7">
        <v>0.05</v>
      </c>
      <c r="J8" s="5">
        <v>10</v>
      </c>
      <c r="AI8" s="1"/>
      <c r="AJ8" s="1"/>
      <c r="AK8" s="1"/>
    </row>
    <row r="9" spans="1:37">
      <c r="A9" s="10" t="s">
        <v>13</v>
      </c>
      <c r="B9" s="4">
        <v>7.4</v>
      </c>
      <c r="C9" s="4">
        <v>6</v>
      </c>
      <c r="D9" s="4">
        <v>3</v>
      </c>
      <c r="E9" s="4">
        <f t="shared" si="0"/>
        <v>62.400000000000006</v>
      </c>
      <c r="F9" s="7">
        <f t="shared" si="1"/>
        <v>1.6800000000000002</v>
      </c>
      <c r="G9" s="7">
        <f>2*1*2</f>
        <v>4</v>
      </c>
      <c r="H9" s="7">
        <f t="shared" si="3"/>
        <v>56.720000000000006</v>
      </c>
      <c r="I9" s="7">
        <v>0.05</v>
      </c>
      <c r="J9" s="5">
        <v>10</v>
      </c>
      <c r="AI9" s="1"/>
      <c r="AJ9" s="1"/>
      <c r="AK9" s="1"/>
    </row>
    <row r="10" spans="1:37">
      <c r="A10" s="10" t="s">
        <v>14</v>
      </c>
      <c r="B10" s="4">
        <v>8</v>
      </c>
      <c r="C10" s="4">
        <v>6</v>
      </c>
      <c r="D10" s="4">
        <v>3</v>
      </c>
      <c r="E10" s="4">
        <f t="shared" si="0"/>
        <v>66</v>
      </c>
      <c r="F10" s="7">
        <f t="shared" si="1"/>
        <v>1.6800000000000002</v>
      </c>
      <c r="G10" s="7">
        <f>2*1*4</f>
        <v>8</v>
      </c>
      <c r="H10" s="7">
        <f t="shared" si="3"/>
        <v>56.32</v>
      </c>
      <c r="I10" s="7">
        <v>0.05</v>
      </c>
      <c r="J10" s="5">
        <v>10</v>
      </c>
      <c r="AI10" s="1"/>
      <c r="AJ10" s="1"/>
      <c r="AK10" s="1"/>
    </row>
    <row r="11" spans="1:37">
      <c r="A11" s="10" t="s">
        <v>15</v>
      </c>
      <c r="B11" s="4">
        <v>7.95</v>
      </c>
      <c r="C11" s="4">
        <v>5.9</v>
      </c>
      <c r="D11" s="4">
        <v>3</v>
      </c>
      <c r="E11" s="4">
        <f t="shared" si="0"/>
        <v>65.699999999999989</v>
      </c>
      <c r="F11" s="7">
        <f t="shared" si="1"/>
        <v>1.6800000000000002</v>
      </c>
      <c r="G11" s="7">
        <f>1.5*1*5</f>
        <v>7.5</v>
      </c>
      <c r="H11" s="7">
        <f t="shared" si="3"/>
        <v>56.519999999999989</v>
      </c>
      <c r="I11" s="7">
        <v>0.05</v>
      </c>
      <c r="J11" s="5">
        <v>10</v>
      </c>
      <c r="AI11" s="1"/>
      <c r="AJ11" s="1"/>
      <c r="AK11" s="1"/>
    </row>
    <row r="12" spans="1:37">
      <c r="A12" s="10" t="s">
        <v>16</v>
      </c>
      <c r="B12" s="4">
        <v>3.61</v>
      </c>
      <c r="C12" s="4">
        <v>3.4</v>
      </c>
      <c r="D12" s="4">
        <v>3</v>
      </c>
      <c r="E12" s="4">
        <f t="shared" si="0"/>
        <v>39.659999999999997</v>
      </c>
      <c r="F12" s="7">
        <f t="shared" si="1"/>
        <v>1.6800000000000002</v>
      </c>
      <c r="G12" s="7">
        <f>1.5*1*2</f>
        <v>3</v>
      </c>
      <c r="H12" s="7">
        <f t="shared" si="3"/>
        <v>34.979999999999997</v>
      </c>
      <c r="I12" s="7">
        <v>0.05</v>
      </c>
      <c r="J12" s="5">
        <v>10</v>
      </c>
      <c r="AD12" s="1"/>
      <c r="AE12" s="1"/>
      <c r="AF12" s="1"/>
      <c r="AG12" s="1"/>
      <c r="AH12" s="1"/>
      <c r="AI12" s="1"/>
      <c r="AJ12" s="1"/>
      <c r="AK12" s="1"/>
    </row>
    <row r="13" spans="1:37">
      <c r="A13" s="10" t="s">
        <v>17</v>
      </c>
      <c r="B13" s="4">
        <v>3.62</v>
      </c>
      <c r="C13" s="4">
        <v>3.15</v>
      </c>
      <c r="D13" s="4">
        <v>3</v>
      </c>
      <c r="E13" s="4">
        <f t="shared" si="0"/>
        <v>39.72</v>
      </c>
      <c r="F13" s="7">
        <f t="shared" si="1"/>
        <v>1.6800000000000002</v>
      </c>
      <c r="G13" s="7">
        <f>1.5*1</f>
        <v>1.5</v>
      </c>
      <c r="H13" s="7">
        <f t="shared" si="3"/>
        <v>36.54</v>
      </c>
      <c r="I13" s="7">
        <v>0.05</v>
      </c>
      <c r="J13" s="5">
        <v>10</v>
      </c>
      <c r="AD13" s="1"/>
      <c r="AE13" s="1"/>
      <c r="AF13" s="1"/>
      <c r="AG13" s="1"/>
      <c r="AH13" s="1"/>
      <c r="AI13" s="1"/>
      <c r="AJ13" s="1"/>
      <c r="AK13" s="1"/>
    </row>
    <row r="14" spans="1:37">
      <c r="A14" s="10" t="s">
        <v>18</v>
      </c>
      <c r="B14" s="4">
        <v>3.62</v>
      </c>
      <c r="C14" s="4">
        <v>3.15</v>
      </c>
      <c r="D14" s="4">
        <v>3</v>
      </c>
      <c r="E14" s="4">
        <f t="shared" si="0"/>
        <v>39.72</v>
      </c>
      <c r="F14" s="7">
        <f t="shared" si="1"/>
        <v>1.6800000000000002</v>
      </c>
      <c r="G14" s="7">
        <f>2*1</f>
        <v>2</v>
      </c>
      <c r="H14" s="7">
        <f t="shared" si="3"/>
        <v>36.04</v>
      </c>
      <c r="I14" s="7">
        <v>0.05</v>
      </c>
      <c r="J14" s="5">
        <v>10</v>
      </c>
      <c r="AD14" s="1"/>
      <c r="AE14" s="1"/>
      <c r="AF14" s="1"/>
      <c r="AG14" s="1"/>
      <c r="AH14" s="1"/>
      <c r="AI14" s="1"/>
      <c r="AJ14" s="1"/>
      <c r="AK14" s="1"/>
    </row>
    <row r="15" spans="1:37" ht="24.75" customHeight="1">
      <c r="A15" s="10" t="s">
        <v>20</v>
      </c>
      <c r="B15" s="4">
        <v>5.65</v>
      </c>
      <c r="C15" s="4">
        <v>7</v>
      </c>
      <c r="D15" s="4">
        <v>3</v>
      </c>
      <c r="E15" s="4">
        <f t="shared" si="0"/>
        <v>51.900000000000006</v>
      </c>
      <c r="F15" s="7">
        <f t="shared" si="1"/>
        <v>1.6800000000000002</v>
      </c>
      <c r="G15" s="7">
        <f t="shared" si="2"/>
        <v>7.5</v>
      </c>
      <c r="H15" s="7">
        <f t="shared" si="3"/>
        <v>42.720000000000006</v>
      </c>
      <c r="I15" s="7">
        <v>0.05</v>
      </c>
      <c r="J15" s="5">
        <v>10</v>
      </c>
      <c r="AD15" s="1"/>
      <c r="AE15" s="1"/>
      <c r="AF15" s="1"/>
      <c r="AG15" s="1"/>
      <c r="AH15" s="1"/>
      <c r="AI15" s="1"/>
      <c r="AJ15" s="1"/>
      <c r="AK15" s="1"/>
    </row>
    <row r="16" spans="1:37" ht="24.75" customHeight="1">
      <c r="A16" s="10" t="s">
        <v>19</v>
      </c>
      <c r="B16" s="4">
        <v>7.4</v>
      </c>
      <c r="C16" s="4">
        <v>4.4000000000000004</v>
      </c>
      <c r="D16" s="4">
        <v>3</v>
      </c>
      <c r="E16" s="4">
        <f t="shared" si="0"/>
        <v>62.400000000000006</v>
      </c>
      <c r="F16" s="7">
        <f t="shared" si="1"/>
        <v>1.6800000000000002</v>
      </c>
      <c r="G16" s="7">
        <f>(2*1*2)+(1.2*1)</f>
        <v>5.2</v>
      </c>
      <c r="H16" s="7">
        <f t="shared" si="3"/>
        <v>55.52</v>
      </c>
      <c r="I16" s="7">
        <v>0.05</v>
      </c>
      <c r="J16" s="5">
        <v>10</v>
      </c>
      <c r="AD16" s="1"/>
      <c r="AE16" s="1"/>
      <c r="AF16" s="1"/>
      <c r="AG16" s="1"/>
      <c r="AH16" s="1"/>
      <c r="AI16" s="1"/>
      <c r="AJ16" s="1"/>
      <c r="AK16" s="1"/>
    </row>
    <row r="17" spans="1:37">
      <c r="A17" s="10" t="s">
        <v>21</v>
      </c>
      <c r="B17" s="4">
        <v>5.9</v>
      </c>
      <c r="C17" s="4">
        <v>0</v>
      </c>
      <c r="D17" s="4">
        <v>3</v>
      </c>
      <c r="E17" s="4">
        <f t="shared" si="0"/>
        <v>53.400000000000006</v>
      </c>
      <c r="F17" s="7">
        <f>0.8*2.1*2</f>
        <v>3.3600000000000003</v>
      </c>
      <c r="G17" s="7">
        <f t="shared" si="2"/>
        <v>7.5</v>
      </c>
      <c r="H17" s="7">
        <f t="shared" si="3"/>
        <v>42.540000000000006</v>
      </c>
      <c r="I17" s="7">
        <v>0.05</v>
      </c>
      <c r="J17" s="5">
        <v>10</v>
      </c>
      <c r="AD17" s="1"/>
      <c r="AE17" s="1"/>
      <c r="AF17" s="1"/>
      <c r="AG17" s="1"/>
      <c r="AH17" s="1"/>
      <c r="AI17" s="1"/>
      <c r="AJ17" s="1"/>
      <c r="AK17" s="1"/>
    </row>
    <row r="18" spans="1:37">
      <c r="A18" s="10" t="s">
        <v>22</v>
      </c>
      <c r="B18" s="4">
        <v>7.95</v>
      </c>
      <c r="C18" s="4">
        <v>5.9</v>
      </c>
      <c r="D18" s="4">
        <v>3</v>
      </c>
      <c r="E18" s="4">
        <f t="shared" si="0"/>
        <v>65.699999999999989</v>
      </c>
      <c r="F18" s="7">
        <f t="shared" si="1"/>
        <v>1.6800000000000002</v>
      </c>
      <c r="G18" s="7">
        <f>1.5*1*6</f>
        <v>9</v>
      </c>
      <c r="H18" s="7">
        <f t="shared" si="3"/>
        <v>55.019999999999989</v>
      </c>
      <c r="I18" s="7">
        <v>0.05</v>
      </c>
      <c r="J18" s="5">
        <v>10</v>
      </c>
      <c r="AD18" s="1"/>
      <c r="AE18" s="1"/>
      <c r="AF18" s="1"/>
      <c r="AG18" s="1"/>
      <c r="AH18" s="1"/>
      <c r="AI18" s="1"/>
      <c r="AJ18" s="1"/>
      <c r="AK18" s="1"/>
    </row>
    <row r="19" spans="1:37">
      <c r="A19" s="10" t="s">
        <v>23</v>
      </c>
      <c r="B19" s="4">
        <v>7.4</v>
      </c>
      <c r="C19" s="4">
        <v>10.25</v>
      </c>
      <c r="D19" s="4">
        <v>3</v>
      </c>
      <c r="E19" s="4">
        <f t="shared" si="0"/>
        <v>62.400000000000006</v>
      </c>
      <c r="F19" s="7">
        <f>4.1*2.1</f>
        <v>8.61</v>
      </c>
      <c r="G19" s="7">
        <f>2*1*5</f>
        <v>10</v>
      </c>
      <c r="H19" s="7">
        <f t="shared" si="3"/>
        <v>43.790000000000006</v>
      </c>
      <c r="I19" s="7">
        <v>0.05</v>
      </c>
      <c r="J19" s="5">
        <v>10</v>
      </c>
      <c r="AD19" s="1"/>
      <c r="AE19" s="1"/>
      <c r="AF19" s="1"/>
      <c r="AG19" s="1"/>
      <c r="AH19" s="1"/>
      <c r="AI19" s="1"/>
      <c r="AJ19" s="1"/>
      <c r="AK19" s="1"/>
    </row>
    <row r="20" spans="1:37">
      <c r="A20" s="10" t="s">
        <v>24</v>
      </c>
      <c r="B20" s="4">
        <v>3</v>
      </c>
      <c r="C20" s="4">
        <v>4.2</v>
      </c>
      <c r="D20" s="4">
        <v>3</v>
      </c>
      <c r="E20" s="4">
        <f t="shared" si="0"/>
        <v>36</v>
      </c>
      <c r="F20" s="7">
        <f t="shared" si="1"/>
        <v>1.6800000000000002</v>
      </c>
      <c r="G20" s="7">
        <f>(1.5*0.6)+(1.5*1.2)</f>
        <v>2.6999999999999997</v>
      </c>
      <c r="H20" s="7">
        <f t="shared" si="3"/>
        <v>31.62</v>
      </c>
      <c r="I20" s="7">
        <v>0.05</v>
      </c>
      <c r="J20" s="5">
        <v>10</v>
      </c>
      <c r="AD20" s="1"/>
      <c r="AE20" s="1"/>
      <c r="AF20" s="1"/>
      <c r="AG20" s="1"/>
      <c r="AH20" s="1"/>
      <c r="AI20" s="1"/>
      <c r="AJ20" s="1"/>
      <c r="AK20" s="1"/>
    </row>
    <row r="21" spans="1:37">
      <c r="A21" s="10" t="s">
        <v>25</v>
      </c>
      <c r="B21" s="4">
        <v>3</v>
      </c>
      <c r="C21" s="4">
        <v>4.2</v>
      </c>
      <c r="D21" s="4">
        <v>3</v>
      </c>
      <c r="E21" s="4">
        <f t="shared" si="0"/>
        <v>36</v>
      </c>
      <c r="F21" s="7">
        <f t="shared" si="1"/>
        <v>1.6800000000000002</v>
      </c>
      <c r="G21" s="7">
        <f>(1.5*0.6)+(1.5*1.2)</f>
        <v>2.6999999999999997</v>
      </c>
      <c r="H21" s="7">
        <f t="shared" si="3"/>
        <v>31.62</v>
      </c>
      <c r="I21" s="7">
        <v>0.05</v>
      </c>
      <c r="J21" s="5">
        <v>10</v>
      </c>
      <c r="AD21" s="1"/>
      <c r="AE21" s="1"/>
      <c r="AF21" s="1"/>
      <c r="AG21" s="1"/>
      <c r="AH21" s="1"/>
      <c r="AI21" s="1"/>
      <c r="AJ21" s="1"/>
      <c r="AK21" s="1"/>
    </row>
    <row r="22" spans="1:37">
      <c r="A22" s="10" t="s">
        <v>26</v>
      </c>
      <c r="B22" s="4">
        <v>5</v>
      </c>
      <c r="C22" s="4">
        <v>4.2</v>
      </c>
      <c r="D22" s="4">
        <v>3</v>
      </c>
      <c r="E22" s="4">
        <f t="shared" si="0"/>
        <v>48</v>
      </c>
      <c r="F22" s="7">
        <f t="shared" si="1"/>
        <v>1.6800000000000002</v>
      </c>
      <c r="G22" s="7">
        <f>(1.5*0.6*2)+(1.5*1.2*2)</f>
        <v>5.3999999999999995</v>
      </c>
      <c r="H22" s="7">
        <f t="shared" si="3"/>
        <v>40.92</v>
      </c>
      <c r="I22" s="7">
        <v>0.05</v>
      </c>
      <c r="J22" s="5">
        <v>10</v>
      </c>
      <c r="AD22" s="1"/>
      <c r="AE22" s="1"/>
      <c r="AF22" s="1"/>
      <c r="AG22" s="1"/>
      <c r="AH22" s="1"/>
      <c r="AI22" s="1"/>
      <c r="AJ22" s="1"/>
      <c r="AK22" s="1"/>
    </row>
    <row r="23" spans="1:37">
      <c r="A23" s="10"/>
      <c r="B23" s="4"/>
      <c r="C23" s="4"/>
      <c r="D23" s="4"/>
      <c r="E23" s="4"/>
      <c r="F23" s="7"/>
      <c r="G23" s="7"/>
      <c r="H23" s="7"/>
      <c r="I23" s="7"/>
      <c r="J23" s="5"/>
      <c r="AD23" s="1"/>
      <c r="AE23" s="1"/>
      <c r="AF23" s="1"/>
      <c r="AG23" s="1"/>
      <c r="AH23" s="1"/>
      <c r="AI23" s="1"/>
      <c r="AJ23" s="1"/>
      <c r="AK23" s="1"/>
    </row>
    <row r="24" spans="1:37">
      <c r="A24" s="10"/>
      <c r="B24" s="4"/>
      <c r="C24" s="4"/>
      <c r="D24" s="4"/>
      <c r="E24" s="4"/>
      <c r="F24" s="7"/>
      <c r="G24" s="7"/>
      <c r="H24" s="7"/>
      <c r="I24" s="7"/>
      <c r="J24" s="5"/>
      <c r="AD24" s="1"/>
      <c r="AE24" s="1"/>
      <c r="AF24" s="1"/>
      <c r="AG24" s="1"/>
      <c r="AH24" s="1"/>
      <c r="AI24" s="1"/>
      <c r="AJ24" s="1"/>
      <c r="AK24" s="1"/>
    </row>
    <row r="25" spans="1:37">
      <c r="A25" s="10"/>
      <c r="B25" s="4"/>
      <c r="C25" s="4"/>
      <c r="D25" s="4"/>
      <c r="E25" s="4"/>
      <c r="F25" s="7"/>
      <c r="G25" s="7"/>
      <c r="H25" s="7"/>
      <c r="I25" s="7"/>
      <c r="J25" s="5"/>
      <c r="AD25" s="1"/>
      <c r="AE25" s="1"/>
      <c r="AF25" s="1"/>
      <c r="AG25" s="1"/>
      <c r="AH25" s="1"/>
      <c r="AI25" s="1"/>
      <c r="AJ25" s="1"/>
      <c r="AK25" s="1"/>
    </row>
    <row r="26" spans="1:37">
      <c r="A26" s="10"/>
      <c r="B26" s="4"/>
      <c r="C26" s="4"/>
      <c r="D26" s="4"/>
      <c r="E26" s="4"/>
      <c r="F26" s="7"/>
      <c r="G26" s="7"/>
      <c r="H26" s="7"/>
      <c r="I26" s="7"/>
      <c r="J26" s="5"/>
      <c r="AD26" s="1"/>
      <c r="AE26" s="1"/>
      <c r="AF26" s="1"/>
      <c r="AG26" s="1"/>
      <c r="AH26" s="1"/>
      <c r="AI26" s="1"/>
      <c r="AJ26" s="1"/>
      <c r="AK26" s="1"/>
    </row>
    <row r="27" spans="1:37">
      <c r="A27" s="10"/>
      <c r="B27" s="4"/>
      <c r="C27" s="4"/>
      <c r="D27" s="4"/>
      <c r="E27" s="4"/>
      <c r="F27" s="7"/>
      <c r="G27" s="7"/>
      <c r="H27" s="7"/>
      <c r="I27" s="7"/>
      <c r="J27" s="5"/>
      <c r="AD27" s="1"/>
      <c r="AE27" s="1"/>
      <c r="AF27" s="1"/>
      <c r="AG27" s="1"/>
      <c r="AH27" s="1"/>
      <c r="AI27" s="1"/>
      <c r="AJ27" s="1"/>
      <c r="AK27" s="1"/>
    </row>
    <row r="28" spans="1:37">
      <c r="A28" s="10"/>
      <c r="B28" s="4"/>
      <c r="C28" s="4"/>
      <c r="D28" s="4"/>
      <c r="E28" s="4"/>
      <c r="F28" s="7"/>
      <c r="G28" s="7"/>
      <c r="H28" s="7"/>
      <c r="I28" s="7"/>
      <c r="J28" s="5"/>
      <c r="AD28" s="1"/>
      <c r="AE28" s="1"/>
      <c r="AF28" s="1"/>
      <c r="AG28" s="1"/>
      <c r="AH28" s="1"/>
      <c r="AI28" s="1"/>
      <c r="AJ28" s="1"/>
      <c r="AK28" s="1"/>
    </row>
    <row r="29" spans="1:37">
      <c r="A29" s="10"/>
      <c r="B29" s="4"/>
      <c r="C29" s="4"/>
      <c r="D29" s="4"/>
      <c r="E29" s="4"/>
      <c r="F29" s="7"/>
      <c r="G29" s="7"/>
      <c r="H29" s="7"/>
      <c r="I29" s="7"/>
      <c r="J29" s="5"/>
      <c r="AD29" s="1"/>
      <c r="AE29" s="1"/>
      <c r="AF29" s="1"/>
      <c r="AG29" s="1"/>
      <c r="AH29" s="1"/>
      <c r="AI29" s="1"/>
      <c r="AJ29" s="1"/>
      <c r="AK29" s="1"/>
    </row>
    <row r="30" spans="1:37">
      <c r="A30" s="10"/>
      <c r="B30" s="4"/>
      <c r="C30" s="4"/>
      <c r="D30" s="4"/>
      <c r="E30" s="4"/>
      <c r="F30" s="7"/>
      <c r="G30" s="7"/>
      <c r="H30" s="7"/>
      <c r="I30" s="7"/>
      <c r="J30" s="5"/>
      <c r="AD30" s="1"/>
      <c r="AE30" s="1"/>
      <c r="AF30" s="1"/>
      <c r="AG30" s="1"/>
      <c r="AH30" s="1"/>
      <c r="AI30" s="1"/>
      <c r="AJ30" s="1"/>
      <c r="AK30" s="1"/>
    </row>
    <row r="31" spans="1:37">
      <c r="A31" s="10"/>
      <c r="B31" s="4"/>
      <c r="C31" s="4"/>
      <c r="D31" s="4"/>
      <c r="E31" s="4"/>
      <c r="F31" s="7"/>
      <c r="G31" s="7"/>
      <c r="H31" s="7"/>
      <c r="I31" s="7"/>
      <c r="J31" s="5"/>
      <c r="AD31" s="1"/>
      <c r="AE31" s="1"/>
      <c r="AF31" s="1"/>
      <c r="AG31" s="1"/>
      <c r="AH31" s="1"/>
      <c r="AI31" s="1"/>
      <c r="AJ31" s="1"/>
      <c r="AK31" s="1"/>
    </row>
    <row r="32" spans="1:37">
      <c r="A32" s="10"/>
      <c r="B32" s="4"/>
      <c r="C32" s="4"/>
      <c r="D32" s="4"/>
      <c r="E32" s="4"/>
      <c r="F32" s="7"/>
      <c r="G32" s="7"/>
      <c r="H32" s="7"/>
      <c r="I32" s="7"/>
      <c r="J32" s="5"/>
      <c r="AD32" s="1"/>
      <c r="AE32" s="1"/>
      <c r="AF32" s="1"/>
      <c r="AG32" s="1"/>
      <c r="AH32" s="1"/>
      <c r="AI32" s="1"/>
      <c r="AJ32" s="1"/>
      <c r="AK32" s="1"/>
    </row>
    <row r="33" spans="1:37">
      <c r="AD33" s="1"/>
      <c r="AE33" s="1"/>
      <c r="AF33" s="1"/>
      <c r="AG33" s="1"/>
      <c r="AH33" s="1"/>
      <c r="AI33" s="1"/>
      <c r="AJ33" s="1"/>
      <c r="AK33" s="1"/>
    </row>
    <row r="34" spans="1:37">
      <c r="AD34" s="1"/>
      <c r="AE34" s="1"/>
      <c r="AF34" s="1"/>
      <c r="AG34" s="1"/>
      <c r="AH34" s="1"/>
      <c r="AI34" s="1"/>
      <c r="AJ34" s="1"/>
      <c r="AK34" s="1"/>
    </row>
    <row r="35" spans="1:37">
      <c r="A35" s="12" t="s">
        <v>0</v>
      </c>
      <c r="B35" s="12"/>
      <c r="D35" s="6"/>
      <c r="E35" s="6">
        <f>SUM(E4:E32)</f>
        <v>1053.9000000000001</v>
      </c>
      <c r="F35" s="6">
        <f>SUM(F4:F32)</f>
        <v>40.529999999999994</v>
      </c>
      <c r="G35" s="6">
        <f>SUM(G4:G32)</f>
        <v>113.50000000000001</v>
      </c>
      <c r="H35" s="6">
        <f>G35-SUM(H4:H32)</f>
        <v>-786.36999999999989</v>
      </c>
      <c r="I35" s="6">
        <f>SUM(I4:I32)</f>
        <v>0.95000000000000029</v>
      </c>
      <c r="J35" s="6">
        <f>SUM(J4:J32)</f>
        <v>190</v>
      </c>
      <c r="AD35" s="1"/>
      <c r="AE35" s="1"/>
      <c r="AF35" s="1"/>
      <c r="AG35" s="1"/>
      <c r="AH35" s="1"/>
      <c r="AI35" s="1"/>
      <c r="AJ35" s="1"/>
      <c r="AK35" s="1"/>
    </row>
  </sheetData>
  <mergeCells count="3">
    <mergeCell ref="A1:J1"/>
    <mergeCell ref="A2:J2"/>
    <mergeCell ref="A35:B35"/>
  </mergeCells>
  <conditionalFormatting sqref="D35:J35 B4:J32">
    <cfRule type="containsBlanks" dxfId="0" priority="1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Pintura externa</vt:lpstr>
      <vt:lpstr>Pintura interna.</vt:lpstr>
      <vt:lpstr>Pintura esquadrias de madeira</vt:lpstr>
      <vt:lpstr>Pintura esquadrias de ferro</vt:lpstr>
      <vt:lpstr>Plan1</vt:lpstr>
      <vt:lpstr>'Pintura esquadrias de ferro'!Area_de_impressao</vt:lpstr>
      <vt:lpstr>'Pintura esquadrias de madeira'!Area_de_impressao</vt:lpstr>
      <vt:lpstr>'Pintura externa'!Area_de_impressao</vt:lpstr>
      <vt:lpstr>'Pintura interna.'!Area_de_impressao</vt:lpstr>
      <vt:lpstr>'Pintura esquadrias de ferro'!Titulos_de_impressao</vt:lpstr>
      <vt:lpstr>'Pintura esquadrias de madeira'!Titulos_de_impressao</vt:lpstr>
      <vt:lpstr>'Pintura externa'!Titulos_de_impressao</vt:lpstr>
      <vt:lpstr>'Pintura interna.'!Titulos_de_impressao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2023-10-10T13:23:05Z</cp:lastPrinted>
  <dcterms:created xsi:type="dcterms:W3CDTF">2018-03-26T11:25:45Z</dcterms:created>
  <dcterms:modified xsi:type="dcterms:W3CDTF">2023-10-17T17:15:37Z</dcterms:modified>
</cp:coreProperties>
</file>